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10365"/>
  </bookViews>
  <sheets>
    <sheet name="汇总表" sheetId="3" r:id="rId1"/>
  </sheets>
  <definedNames>
    <definedName name="_xlnm._FilterDatabase" localSheetId="0" hidden="1">汇总表!$B$5:$B$19</definedName>
  </definedNames>
  <calcPr calcId="125725"/>
</workbook>
</file>

<file path=xl/calcChain.xml><?xml version="1.0" encoding="utf-8"?>
<calcChain xmlns="http://schemas.openxmlformats.org/spreadsheetml/2006/main">
  <c r="M8" i="3"/>
  <c r="S19"/>
  <c r="R19"/>
  <c r="Q19"/>
  <c r="M19"/>
  <c r="T19" s="1"/>
  <c r="L19"/>
  <c r="K19"/>
  <c r="J19"/>
  <c r="I19"/>
  <c r="H19"/>
  <c r="D19"/>
  <c r="C19"/>
  <c r="B19"/>
  <c r="T18"/>
  <c r="M18"/>
  <c r="D18"/>
  <c r="T17"/>
  <c r="D17"/>
  <c r="T16"/>
  <c r="D16"/>
  <c r="T15"/>
  <c r="D15"/>
  <c r="T14"/>
  <c r="M14"/>
  <c r="D14"/>
  <c r="T13"/>
  <c r="M13"/>
  <c r="D13"/>
  <c r="T12"/>
  <c r="D12"/>
  <c r="T11"/>
  <c r="M11"/>
  <c r="D11"/>
  <c r="T10"/>
  <c r="D10"/>
  <c r="T9"/>
  <c r="M9"/>
  <c r="D9"/>
  <c r="T8"/>
  <c r="T7"/>
  <c r="S7"/>
  <c r="M7"/>
  <c r="D7"/>
  <c r="T6"/>
  <c r="D6"/>
  <c r="T5"/>
  <c r="D5"/>
</calcChain>
</file>

<file path=xl/sharedStrings.xml><?xml version="1.0" encoding="utf-8"?>
<sst xmlns="http://schemas.openxmlformats.org/spreadsheetml/2006/main" count="43" uniqueCount="27">
  <si>
    <t>附件5</t>
  </si>
  <si>
    <t>2025年3月盖德镇城乡低保等资金发放汇总表</t>
  </si>
  <si>
    <t>村（居）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</si>
  <si>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</si>
  <si>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</si>
  <si>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</si>
  <si>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</si>
  <si>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</si>
  <si>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</si>
  <si>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</si>
  <si>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</si>
  <si>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</si>
  <si>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</si>
  <si>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下寮村</t>
  </si>
  <si>
    <t>下坑村</t>
  </si>
  <si>
    <t>有济村</t>
  </si>
  <si>
    <t>上坑村</t>
  </si>
  <si>
    <t>福阳村</t>
  </si>
  <si>
    <t>吾华村</t>
  </si>
  <si>
    <t>三福村</t>
  </si>
  <si>
    <t>林地村</t>
  </si>
  <si>
    <t>上地村</t>
  </si>
  <si>
    <t>仙岭村</t>
  </si>
  <si>
    <t>盖德村</t>
  </si>
  <si>
    <t>山坪村</t>
  </si>
  <si>
    <t>大墘村</t>
  </si>
  <si>
    <t>凤山村</t>
  </si>
</sst>
</file>

<file path=xl/styles.xml><?xml version="1.0" encoding="utf-8"?>
<styleSheet xmlns="http://schemas.openxmlformats.org/spreadsheetml/2006/main">
  <numFmts count="1">
    <numFmt numFmtId="178" formatCode="0_);[Red]\(0\)"/>
  </numFmts>
  <fonts count="1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0"/>
  <sheetViews>
    <sheetView tabSelected="1" zoomScale="85" zoomScaleNormal="85" workbookViewId="0">
      <selection activeCell="U19" sqref="U19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1.7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spans="1:20" ht="36" customHeight="1">
      <c r="A1" s="3" t="s">
        <v>0</v>
      </c>
      <c r="H1" s="4"/>
      <c r="I1" s="4"/>
      <c r="J1" s="4"/>
      <c r="K1" s="4"/>
      <c r="L1" s="4"/>
      <c r="M1" s="4"/>
      <c r="Q1" s="4"/>
      <c r="R1" s="4"/>
      <c r="S1" s="4"/>
    </row>
    <row r="2" spans="1:20" ht="44.1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s="1" customFormat="1" ht="25.5" customHeight="1">
      <c r="A3" s="9" t="s">
        <v>2</v>
      </c>
      <c r="B3" s="9" t="s">
        <v>3</v>
      </c>
      <c r="C3" s="9"/>
      <c r="D3" s="9"/>
      <c r="E3" s="9" t="s">
        <v>4</v>
      </c>
      <c r="F3" s="9"/>
      <c r="G3" s="9"/>
      <c r="H3" s="9" t="s">
        <v>5</v>
      </c>
      <c r="I3" s="9"/>
      <c r="J3" s="9"/>
      <c r="K3" s="10" t="s">
        <v>6</v>
      </c>
      <c r="L3" s="10"/>
      <c r="M3" s="10"/>
      <c r="N3" s="10" t="s">
        <v>7</v>
      </c>
      <c r="O3" s="10"/>
      <c r="P3" s="10"/>
      <c r="Q3" s="9" t="s">
        <v>8</v>
      </c>
      <c r="R3" s="9"/>
      <c r="S3" s="9"/>
      <c r="T3" s="11" t="s">
        <v>9</v>
      </c>
    </row>
    <row r="4" spans="1:20" s="1" customFormat="1" ht="36" customHeight="1">
      <c r="A4" s="9"/>
      <c r="B4" s="5" t="s">
        <v>10</v>
      </c>
      <c r="C4" s="5" t="s">
        <v>11</v>
      </c>
      <c r="D4" s="6" t="s">
        <v>12</v>
      </c>
      <c r="E4" s="5" t="s">
        <v>10</v>
      </c>
      <c r="F4" s="5" t="s">
        <v>11</v>
      </c>
      <c r="G4" s="6" t="s">
        <v>12</v>
      </c>
      <c r="H4" s="5" t="s">
        <v>10</v>
      </c>
      <c r="I4" s="5" t="s">
        <v>11</v>
      </c>
      <c r="J4" s="6" t="s">
        <v>12</v>
      </c>
      <c r="K4" s="5" t="s">
        <v>10</v>
      </c>
      <c r="L4" s="5" t="s">
        <v>11</v>
      </c>
      <c r="M4" s="6" t="s">
        <v>12</v>
      </c>
      <c r="N4" s="5" t="s">
        <v>10</v>
      </c>
      <c r="O4" s="5" t="s">
        <v>11</v>
      </c>
      <c r="P4" s="6" t="s">
        <v>12</v>
      </c>
      <c r="Q4" s="5" t="s">
        <v>10</v>
      </c>
      <c r="R4" s="5" t="s">
        <v>11</v>
      </c>
      <c r="S4" s="6" t="s">
        <v>12</v>
      </c>
      <c r="T4" s="11"/>
    </row>
    <row r="5" spans="1:20" s="1" customFormat="1" ht="22.5" customHeight="1">
      <c r="A5" s="7" t="s">
        <v>13</v>
      </c>
      <c r="B5" s="7">
        <v>16</v>
      </c>
      <c r="C5" s="7">
        <v>21</v>
      </c>
      <c r="D5" s="7">
        <f>16302+1700-815+580-1425-2995</f>
        <v>13347</v>
      </c>
      <c r="E5" s="7">
        <v>0</v>
      </c>
      <c r="F5" s="7">
        <v>0</v>
      </c>
      <c r="G5" s="7">
        <v>0</v>
      </c>
      <c r="H5" s="7">
        <v>1</v>
      </c>
      <c r="I5" s="7">
        <v>1</v>
      </c>
      <c r="J5" s="7">
        <v>100</v>
      </c>
      <c r="K5" s="7">
        <v>1</v>
      </c>
      <c r="L5" s="7">
        <v>1</v>
      </c>
      <c r="M5" s="7">
        <v>1241</v>
      </c>
      <c r="N5" s="7">
        <v>0</v>
      </c>
      <c r="O5" s="7">
        <v>0</v>
      </c>
      <c r="P5" s="7">
        <v>0</v>
      </c>
      <c r="Q5" s="7">
        <v>1</v>
      </c>
      <c r="R5" s="7">
        <v>1</v>
      </c>
      <c r="S5" s="7">
        <v>1792</v>
      </c>
      <c r="T5" s="7">
        <f>S5+P5+M5+J5+G5+D5</f>
        <v>16480</v>
      </c>
    </row>
    <row r="6" spans="1:20" s="1" customFormat="1" ht="22.5" customHeight="1">
      <c r="A6" s="7" t="s">
        <v>14</v>
      </c>
      <c r="B6" s="7">
        <v>7</v>
      </c>
      <c r="C6" s="7">
        <v>8</v>
      </c>
      <c r="D6" s="7">
        <f>7780-2960</f>
        <v>4820</v>
      </c>
      <c r="E6" s="7">
        <v>0</v>
      </c>
      <c r="F6" s="7">
        <v>0</v>
      </c>
      <c r="G6" s="7">
        <v>0</v>
      </c>
      <c r="H6" s="7">
        <v>1</v>
      </c>
      <c r="I6" s="7">
        <v>1</v>
      </c>
      <c r="J6" s="7">
        <v>100</v>
      </c>
      <c r="K6" s="7">
        <v>1</v>
      </c>
      <c r="L6" s="7">
        <v>1</v>
      </c>
      <c r="M6" s="7">
        <v>1241</v>
      </c>
      <c r="N6" s="7">
        <v>0</v>
      </c>
      <c r="O6" s="7">
        <v>0</v>
      </c>
      <c r="P6" s="7">
        <v>0</v>
      </c>
      <c r="Q6" s="7">
        <v>1</v>
      </c>
      <c r="R6" s="7">
        <v>1</v>
      </c>
      <c r="S6" s="7">
        <v>1337</v>
      </c>
      <c r="T6" s="7">
        <f t="shared" ref="T6:T19" si="0">S6+P6+M6+J6+G6+D6</f>
        <v>7498</v>
      </c>
    </row>
    <row r="7" spans="1:20" s="1" customFormat="1" ht="22.5" customHeight="1">
      <c r="A7" s="7" t="s">
        <v>15</v>
      </c>
      <c r="B7" s="7">
        <v>17</v>
      </c>
      <c r="C7" s="7">
        <v>25</v>
      </c>
      <c r="D7" s="7">
        <f>18660-785</f>
        <v>17875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6</v>
      </c>
      <c r="L7" s="7">
        <v>6</v>
      </c>
      <c r="M7" s="7">
        <f>13340-1241-1241</f>
        <v>10858</v>
      </c>
      <c r="N7" s="7">
        <v>0</v>
      </c>
      <c r="O7" s="7">
        <v>0</v>
      </c>
      <c r="P7" s="7">
        <v>0</v>
      </c>
      <c r="Q7" s="7">
        <v>3</v>
      </c>
      <c r="R7" s="7">
        <v>5</v>
      </c>
      <c r="S7" s="7">
        <f>7168+1792</f>
        <v>8960</v>
      </c>
      <c r="T7" s="7">
        <f t="shared" si="0"/>
        <v>37693</v>
      </c>
    </row>
    <row r="8" spans="1:20" s="1" customFormat="1" ht="22.5" customHeight="1">
      <c r="A8" s="7" t="s">
        <v>16</v>
      </c>
      <c r="B8" s="7">
        <v>10</v>
      </c>
      <c r="C8" s="7">
        <v>23</v>
      </c>
      <c r="D8" s="7">
        <v>11400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4</v>
      </c>
      <c r="L8" s="7">
        <v>4</v>
      </c>
      <c r="M8" s="7">
        <f>6825-1241</f>
        <v>5584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f t="shared" si="0"/>
        <v>16984</v>
      </c>
    </row>
    <row r="9" spans="1:20" s="1" customFormat="1" ht="22.5" customHeight="1">
      <c r="A9" s="7" t="s">
        <v>17</v>
      </c>
      <c r="B9" s="7">
        <v>18</v>
      </c>
      <c r="C9" s="7">
        <v>28</v>
      </c>
      <c r="D9" s="7">
        <f>20145-625</f>
        <v>19520</v>
      </c>
      <c r="E9" s="7">
        <v>0</v>
      </c>
      <c r="F9" s="7">
        <v>0</v>
      </c>
      <c r="G9" s="7">
        <v>0</v>
      </c>
      <c r="H9" s="7">
        <v>2</v>
      </c>
      <c r="I9" s="7">
        <v>2</v>
      </c>
      <c r="J9" s="7">
        <v>200</v>
      </c>
      <c r="K9" s="7">
        <v>2</v>
      </c>
      <c r="L9" s="7">
        <v>2</v>
      </c>
      <c r="M9" s="7">
        <f>3723-1241</f>
        <v>2482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f t="shared" si="0"/>
        <v>22202</v>
      </c>
    </row>
    <row r="10" spans="1:20" s="1" customFormat="1" ht="22.5" customHeight="1">
      <c r="A10" s="7" t="s">
        <v>18</v>
      </c>
      <c r="B10" s="7">
        <v>18</v>
      </c>
      <c r="C10" s="7">
        <v>33</v>
      </c>
      <c r="D10" s="7">
        <f>21235-760</f>
        <v>20475</v>
      </c>
      <c r="E10" s="7">
        <v>0</v>
      </c>
      <c r="F10" s="7">
        <v>0</v>
      </c>
      <c r="G10" s="7">
        <v>0</v>
      </c>
      <c r="H10" s="7">
        <v>4</v>
      </c>
      <c r="I10" s="7">
        <v>4</v>
      </c>
      <c r="J10" s="7">
        <v>400</v>
      </c>
      <c r="K10" s="7">
        <v>1</v>
      </c>
      <c r="L10" s="7">
        <v>1</v>
      </c>
      <c r="M10" s="7">
        <v>1241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f t="shared" si="0"/>
        <v>22116</v>
      </c>
    </row>
    <row r="11" spans="1:20" s="1" customFormat="1" ht="22.5" customHeight="1">
      <c r="A11" s="7" t="s">
        <v>19</v>
      </c>
      <c r="B11" s="7">
        <v>45</v>
      </c>
      <c r="C11" s="7">
        <v>74</v>
      </c>
      <c r="D11" s="7">
        <f>47042+560+520-815</f>
        <v>47307</v>
      </c>
      <c r="E11" s="7">
        <v>0</v>
      </c>
      <c r="F11" s="7">
        <v>0</v>
      </c>
      <c r="G11" s="7">
        <v>0</v>
      </c>
      <c r="H11" s="7">
        <v>4</v>
      </c>
      <c r="I11" s="7">
        <v>4</v>
      </c>
      <c r="J11" s="7">
        <v>400</v>
      </c>
      <c r="K11" s="7">
        <v>2</v>
      </c>
      <c r="L11" s="7">
        <v>2</v>
      </c>
      <c r="M11" s="7">
        <f>4964-1241-1241</f>
        <v>2482</v>
      </c>
      <c r="N11" s="7">
        <v>0</v>
      </c>
      <c r="O11" s="7">
        <v>0</v>
      </c>
      <c r="P11" s="7">
        <v>0</v>
      </c>
      <c r="Q11" s="7">
        <v>1</v>
      </c>
      <c r="R11" s="7">
        <v>1</v>
      </c>
      <c r="S11" s="7">
        <v>1792</v>
      </c>
      <c r="T11" s="7">
        <f t="shared" si="0"/>
        <v>51981</v>
      </c>
    </row>
    <row r="12" spans="1:20" s="1" customFormat="1" ht="22.5" customHeight="1">
      <c r="A12" s="7" t="s">
        <v>20</v>
      </c>
      <c r="B12" s="7">
        <v>27</v>
      </c>
      <c r="C12" s="7">
        <v>44</v>
      </c>
      <c r="D12" s="7">
        <f>26805+1390+530-815+1560-900+200-795</f>
        <v>27975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5</v>
      </c>
      <c r="L12" s="7">
        <v>5</v>
      </c>
      <c r="M12" s="7">
        <v>7911</v>
      </c>
      <c r="N12" s="7">
        <v>0</v>
      </c>
      <c r="O12" s="7">
        <v>0</v>
      </c>
      <c r="P12" s="7">
        <v>0</v>
      </c>
      <c r="Q12" s="7">
        <v>1</v>
      </c>
      <c r="R12" s="7">
        <v>1</v>
      </c>
      <c r="S12" s="7">
        <v>1792</v>
      </c>
      <c r="T12" s="7">
        <f t="shared" si="0"/>
        <v>37678</v>
      </c>
    </row>
    <row r="13" spans="1:20" s="1" customFormat="1" ht="22.5" customHeight="1">
      <c r="A13" s="7" t="s">
        <v>21</v>
      </c>
      <c r="B13" s="7">
        <v>43</v>
      </c>
      <c r="C13" s="7">
        <v>70</v>
      </c>
      <c r="D13" s="7">
        <f>45150-815+2380-685-815-1220-1490</f>
        <v>42505</v>
      </c>
      <c r="E13" s="7">
        <v>0</v>
      </c>
      <c r="F13" s="7">
        <v>0</v>
      </c>
      <c r="G13" s="7">
        <v>0</v>
      </c>
      <c r="H13" s="7">
        <v>2</v>
      </c>
      <c r="I13" s="7">
        <v>2</v>
      </c>
      <c r="J13" s="7">
        <v>200</v>
      </c>
      <c r="K13" s="7">
        <v>9</v>
      </c>
      <c r="L13" s="7">
        <v>9</v>
      </c>
      <c r="M13" s="7">
        <f>10135+1241+1241</f>
        <v>12617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f t="shared" si="0"/>
        <v>55322</v>
      </c>
    </row>
    <row r="14" spans="1:20" s="1" customFormat="1" ht="22.5" customHeight="1">
      <c r="A14" s="7" t="s">
        <v>22</v>
      </c>
      <c r="B14" s="7">
        <v>13</v>
      </c>
      <c r="C14" s="7">
        <v>14</v>
      </c>
      <c r="D14" s="7">
        <f>10295+630-1170</f>
        <v>9755</v>
      </c>
      <c r="E14" s="7">
        <v>0</v>
      </c>
      <c r="F14" s="7">
        <v>0</v>
      </c>
      <c r="G14" s="7">
        <v>0</v>
      </c>
      <c r="H14" s="7">
        <v>2</v>
      </c>
      <c r="I14" s="7">
        <v>2</v>
      </c>
      <c r="J14" s="7">
        <v>200</v>
      </c>
      <c r="K14" s="7">
        <v>3</v>
      </c>
      <c r="L14" s="7">
        <v>3</v>
      </c>
      <c r="M14" s="7">
        <f>6670-1241</f>
        <v>5429</v>
      </c>
      <c r="N14" s="7">
        <v>0</v>
      </c>
      <c r="O14" s="7">
        <v>0</v>
      </c>
      <c r="P14" s="7">
        <v>0</v>
      </c>
      <c r="Q14" s="7">
        <v>2</v>
      </c>
      <c r="R14" s="7">
        <v>2</v>
      </c>
      <c r="S14" s="7">
        <v>3584</v>
      </c>
      <c r="T14" s="7">
        <f t="shared" si="0"/>
        <v>18968</v>
      </c>
    </row>
    <row r="15" spans="1:20" s="1" customFormat="1" ht="22.5" customHeight="1">
      <c r="A15" s="7" t="s">
        <v>23</v>
      </c>
      <c r="B15" s="7">
        <v>25</v>
      </c>
      <c r="C15" s="7">
        <v>33</v>
      </c>
      <c r="D15" s="7">
        <f>22940+1982-1065-670-665</f>
        <v>22522</v>
      </c>
      <c r="E15" s="7">
        <v>0</v>
      </c>
      <c r="F15" s="7">
        <v>0</v>
      </c>
      <c r="G15" s="7">
        <v>0</v>
      </c>
      <c r="H15" s="7">
        <v>2</v>
      </c>
      <c r="I15" s="7">
        <v>2</v>
      </c>
      <c r="J15" s="7">
        <v>200</v>
      </c>
      <c r="K15" s="7">
        <v>6</v>
      </c>
      <c r="L15" s="7">
        <v>6</v>
      </c>
      <c r="M15" s="7">
        <v>7446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f t="shared" si="0"/>
        <v>30168</v>
      </c>
    </row>
    <row r="16" spans="1:20" s="1" customFormat="1" ht="22.5" customHeight="1">
      <c r="A16" s="7" t="s">
        <v>24</v>
      </c>
      <c r="B16" s="7">
        <v>8</v>
      </c>
      <c r="C16" s="7">
        <v>13</v>
      </c>
      <c r="D16" s="7">
        <f>9865-815</f>
        <v>9050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f t="shared" si="0"/>
        <v>9050</v>
      </c>
    </row>
    <row r="17" spans="1:20" s="1" customFormat="1" ht="22.5" customHeight="1">
      <c r="A17" s="7" t="s">
        <v>25</v>
      </c>
      <c r="B17" s="7">
        <v>23</v>
      </c>
      <c r="C17" s="7">
        <v>37</v>
      </c>
      <c r="D17" s="7">
        <f>25710-2040+1080-540+120</f>
        <v>24330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2</v>
      </c>
      <c r="L17" s="7">
        <v>2</v>
      </c>
      <c r="M17" s="7">
        <v>2482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f t="shared" si="0"/>
        <v>26812</v>
      </c>
    </row>
    <row r="18" spans="1:20" s="1" customFormat="1" ht="22.5" customHeight="1">
      <c r="A18" s="7" t="s">
        <v>26</v>
      </c>
      <c r="B18" s="7">
        <v>42</v>
      </c>
      <c r="C18" s="7">
        <v>69</v>
      </c>
      <c r="D18" s="7">
        <f>48700-425-1545-1420</f>
        <v>45310</v>
      </c>
      <c r="E18" s="7">
        <v>0</v>
      </c>
      <c r="F18" s="7">
        <v>0</v>
      </c>
      <c r="G18" s="7">
        <v>0</v>
      </c>
      <c r="H18" s="7">
        <v>4</v>
      </c>
      <c r="I18" s="7">
        <v>4</v>
      </c>
      <c r="J18" s="7">
        <v>400</v>
      </c>
      <c r="K18" s="7">
        <v>8</v>
      </c>
      <c r="L18" s="7">
        <v>8</v>
      </c>
      <c r="M18" s="7">
        <f>10393+1241-1241+2947</f>
        <v>13340</v>
      </c>
      <c r="N18" s="7">
        <v>0</v>
      </c>
      <c r="O18" s="7">
        <v>0</v>
      </c>
      <c r="P18" s="7">
        <v>0</v>
      </c>
      <c r="Q18" s="7">
        <v>2</v>
      </c>
      <c r="R18" s="7">
        <v>2</v>
      </c>
      <c r="S18" s="7">
        <v>2769</v>
      </c>
      <c r="T18" s="7">
        <f t="shared" si="0"/>
        <v>61819</v>
      </c>
    </row>
    <row r="19" spans="1:20" s="1" customFormat="1" ht="22.5" customHeight="1">
      <c r="A19" s="7" t="s">
        <v>9</v>
      </c>
      <c r="B19" s="7">
        <f>SUM(B5:B18)</f>
        <v>312</v>
      </c>
      <c r="C19" s="7">
        <f>SUM(C5:C18)</f>
        <v>492</v>
      </c>
      <c r="D19" s="7">
        <f>SUM(D5:D18)</f>
        <v>316191</v>
      </c>
      <c r="E19" s="7">
        <v>0</v>
      </c>
      <c r="F19" s="7">
        <v>0</v>
      </c>
      <c r="G19" s="7">
        <v>0</v>
      </c>
      <c r="H19" s="7">
        <f t="shared" ref="H19:M19" si="1">SUM(H5:H18)</f>
        <v>22</v>
      </c>
      <c r="I19" s="7">
        <f t="shared" si="1"/>
        <v>22</v>
      </c>
      <c r="J19" s="7">
        <f t="shared" si="1"/>
        <v>2200</v>
      </c>
      <c r="K19" s="7">
        <f t="shared" si="1"/>
        <v>50</v>
      </c>
      <c r="L19" s="7">
        <f t="shared" si="1"/>
        <v>50</v>
      </c>
      <c r="M19" s="7">
        <f t="shared" si="1"/>
        <v>74354</v>
      </c>
      <c r="N19" s="7">
        <v>0</v>
      </c>
      <c r="O19" s="7">
        <v>0</v>
      </c>
      <c r="P19" s="7">
        <v>0</v>
      </c>
      <c r="Q19" s="7">
        <f>SUM(Q5:Q18)</f>
        <v>11</v>
      </c>
      <c r="R19" s="7">
        <f>SUM(R5:R18)</f>
        <v>13</v>
      </c>
      <c r="S19" s="7">
        <f>SUM(S5:S18)</f>
        <v>22026</v>
      </c>
      <c r="T19" s="7">
        <f t="shared" si="0"/>
        <v>414771</v>
      </c>
    </row>
    <row r="20" spans="1:20" ht="22.5" customHeight="1"/>
  </sheetData>
  <mergeCells count="9">
    <mergeCell ref="A2:T2"/>
    <mergeCell ref="B3:D3"/>
    <mergeCell ref="E3:G3"/>
    <mergeCell ref="H3:J3"/>
    <mergeCell ref="K3:M3"/>
    <mergeCell ref="N3:P3"/>
    <mergeCell ref="Q3:S3"/>
    <mergeCell ref="A3:A4"/>
    <mergeCell ref="T3:T4"/>
  </mergeCells>
  <phoneticPr fontId="9" type="noConversion"/>
  <printOptions horizontalCentered="1"/>
  <pageMargins left="0.43307086614173201" right="0.43307086614173201" top="0.74803149606299202" bottom="0.74803149606299202" header="0.31496062992126" footer="0.31496062992126"/>
  <pageSetup paperSize="9" scale="85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xzjd</cp:lastModifiedBy>
  <cp:lastPrinted>2023-01-06T00:28:00Z</cp:lastPrinted>
  <dcterms:created xsi:type="dcterms:W3CDTF">2006-09-13T11:21:00Z</dcterms:created>
  <dcterms:modified xsi:type="dcterms:W3CDTF">2025-03-05T01:25:37Z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  <property fmtid="{D5CDD505-2E9C-101B-9397-08002B2CF9AE}" pid="3" name="ICV">
    <vt:lpwstr>21B78CA5E8774D928096D8FAA7FD607A</vt:lpwstr>
  </property>
</Properties>
</file>