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1000" activeTab="9"/>
  </bookViews>
  <sheets>
    <sheet name="封面" sheetId="1" r:id="rId1"/>
    <sheet name="附表1-1" sheetId="2" r:id="rId2"/>
    <sheet name="附表1-2" sheetId="3" r:id="rId3"/>
    <sheet name="附表1-3" sheetId="73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74" r:id="rId11"/>
    <sheet name="附表1-11" sheetId="75" r:id="rId12"/>
    <sheet name="附表1-12" sheetId="13" r:id="rId13"/>
    <sheet name="附表1-13" sheetId="14" r:id="rId14"/>
    <sheet name="附表1-14" sheetId="15" r:id="rId15"/>
    <sheet name="附表1-15" sheetId="76" r:id="rId16"/>
    <sheet name="附表1-16" sheetId="77" r:id="rId17"/>
    <sheet name="附表1-17" sheetId="18" r:id="rId18"/>
    <sheet name="附表1-18" sheetId="19" r:id="rId19"/>
    <sheet name="附表1-19" sheetId="78" r:id="rId20"/>
    <sheet name="附表1-20" sheetId="79" r:id="rId21"/>
    <sheet name="附表1-21" sheetId="23" r:id="rId22"/>
    <sheet name="附表1-22" sheetId="22" r:id="rId23"/>
    <sheet name="附表1-23" sheetId="81" r:id="rId24"/>
    <sheet name="附表1-24" sheetId="80" r:id="rId25"/>
    <sheet name="附表5-1" sheetId="69" r:id="rId26"/>
    <sheet name="附表5-2" sheetId="70" r:id="rId27"/>
    <sheet name="附表5-3" sheetId="71" r:id="rId28"/>
    <sheet name="附表5-4" sheetId="72" r:id="rId29"/>
  </sheets>
  <externalReferences>
    <externalReference r:id="rId30"/>
    <externalReference r:id="rId31"/>
    <externalReference r:id="rId32"/>
  </externalReferences>
  <definedNames>
    <definedName name="_xlnm._FilterDatabase" localSheetId="6" hidden="1">'附表1-6'!$A$4:$G$80</definedName>
    <definedName name="_Order1" hidden="1">255</definedName>
    <definedName name="_Order2" hidden="1">255</definedName>
    <definedName name="Database" localSheetId="12">#REF!</definedName>
    <definedName name="Database" localSheetId="7">#REF!</definedName>
    <definedName name="Database" localSheetId="26">#REF!</definedName>
    <definedName name="Database" localSheetId="28">#REF!</definedName>
    <definedName name="Database">#REF!</definedName>
    <definedName name="database2" localSheetId="12">#REF!</definedName>
    <definedName name="database2" localSheetId="7">#REF!</definedName>
    <definedName name="database2" localSheetId="26">#REF!</definedName>
    <definedName name="database2" localSheetId="28">#REF!</definedName>
    <definedName name="database2">#REF!</definedName>
    <definedName name="database3" localSheetId="12">#REF!</definedName>
    <definedName name="database3" localSheetId="7">#REF!</definedName>
    <definedName name="database3" localSheetId="26">#REF!</definedName>
    <definedName name="database3" localSheetId="28">#REF!</definedName>
    <definedName name="database3">#REF!</definedName>
    <definedName name="gxxe2003">'[1]P1012001'!$A$6:$E$117</definedName>
    <definedName name="hhhh" localSheetId="12">#REF!</definedName>
    <definedName name="hhhh" localSheetId="7">#REF!</definedName>
    <definedName name="hhhh" localSheetId="26">#REF!</definedName>
    <definedName name="hhhh" localSheetId="28">#REF!</definedName>
    <definedName name="hhhh">#REF!</definedName>
    <definedName name="kkkk" localSheetId="12">#REF!</definedName>
    <definedName name="kkkk" localSheetId="7">#REF!</definedName>
    <definedName name="kkkk" localSheetId="26">#REF!</definedName>
    <definedName name="kkkk" localSheetId="28">#REF!</definedName>
    <definedName name="kkkk">#REF!</definedName>
    <definedName name="_xlnm.Print_Area" localSheetId="0">封面!$A$1:$C$93</definedName>
    <definedName name="_xlnm.Print_Titles" localSheetId="1">'附表1-1'!$1:$4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7">'附表1-17'!$1:$4</definedName>
    <definedName name="_xlnm.Print_Titles" localSheetId="18">'附表1-18'!$1:$4</definedName>
    <definedName name="_xlnm.Print_Titles" localSheetId="2">'附表1-2'!$1:$4</definedName>
    <definedName name="_xlnm.Print_Titles" localSheetId="22">'附表1-22'!$1:$4</definedName>
    <definedName name="_xlnm.Print_Titles" localSheetId="21">'附表1-21'!$1:$4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>#N/A</definedName>
    <definedName name="UU" localSheetId="12">#REF!</definedName>
    <definedName name="UU" localSheetId="7">#REF!</definedName>
    <definedName name="UU" localSheetId="26">#REF!</definedName>
    <definedName name="UU" localSheetId="28">#REF!</definedName>
    <definedName name="UU">#REF!</definedName>
    <definedName name="YY" localSheetId="12">#REF!</definedName>
    <definedName name="YY" localSheetId="7">#REF!</definedName>
    <definedName name="YY" localSheetId="26">#REF!</definedName>
    <definedName name="YY" localSheetId="28">#REF!</definedName>
    <definedName name="YY">#REF!</definedName>
    <definedName name="地区名称" localSheetId="12">#REF!</definedName>
    <definedName name="地区名称" localSheetId="7">#REF!</definedName>
    <definedName name="地区名称" localSheetId="26">#REF!</definedName>
    <definedName name="地区名称" localSheetId="28">#REF!</definedName>
    <definedName name="地区名称">#REF!</definedName>
    <definedName name="福州" localSheetId="12">#REF!</definedName>
    <definedName name="福州" localSheetId="7">#REF!</definedName>
    <definedName name="福州" localSheetId="26">#REF!</definedName>
    <definedName name="福州" localSheetId="28">#REF!</definedName>
    <definedName name="福州">#REF!</definedName>
    <definedName name="汇率" localSheetId="12">#REF!</definedName>
    <definedName name="汇率" localSheetId="7">#REF!</definedName>
    <definedName name="汇率" localSheetId="26">#REF!</definedName>
    <definedName name="汇率" localSheetId="28">#REF!</definedName>
    <definedName name="汇率">#REF!</definedName>
    <definedName name="全额差额比例" localSheetId="12">'[2]C01-1'!#REF!</definedName>
    <definedName name="全额差额比例" localSheetId="7">'[2]C01-1'!#REF!</definedName>
    <definedName name="全额差额比例" localSheetId="8">'[2]C01-1'!#REF!</definedName>
    <definedName name="全额差额比例" localSheetId="26">'[3]C01-1'!#REF!</definedName>
    <definedName name="全额差额比例" localSheetId="28">'[2]C01-1'!#REF!</definedName>
    <definedName name="全额差额比例">'[2]C01-1'!#REF!</definedName>
    <definedName name="生产列1" localSheetId="12">#REF!</definedName>
    <definedName name="生产列1" localSheetId="7">#REF!</definedName>
    <definedName name="生产列1" localSheetId="26">#REF!</definedName>
    <definedName name="生产列1" localSheetId="28">#REF!</definedName>
    <definedName name="生产列1">#REF!</definedName>
    <definedName name="生产列11" localSheetId="12">#REF!</definedName>
    <definedName name="生产列11" localSheetId="7">#REF!</definedName>
    <definedName name="生产列11" localSheetId="26">#REF!</definedName>
    <definedName name="生产列11" localSheetId="28">#REF!</definedName>
    <definedName name="生产列11">#REF!</definedName>
    <definedName name="生产列15" localSheetId="12">#REF!</definedName>
    <definedName name="生产列15" localSheetId="7">#REF!</definedName>
    <definedName name="生产列15" localSheetId="26">#REF!</definedName>
    <definedName name="生产列15" localSheetId="28">#REF!</definedName>
    <definedName name="生产列15">#REF!</definedName>
    <definedName name="生产列16" localSheetId="12">#REF!</definedName>
    <definedName name="生产列16" localSheetId="7">#REF!</definedName>
    <definedName name="生产列16" localSheetId="26">#REF!</definedName>
    <definedName name="生产列16" localSheetId="28">#REF!</definedName>
    <definedName name="生产列16">#REF!</definedName>
    <definedName name="生产列17" localSheetId="12">#REF!</definedName>
    <definedName name="生产列17" localSheetId="7">#REF!</definedName>
    <definedName name="生产列17" localSheetId="26">#REF!</definedName>
    <definedName name="生产列17" localSheetId="28">#REF!</definedName>
    <definedName name="生产列17">#REF!</definedName>
    <definedName name="生产列19" localSheetId="12">#REF!</definedName>
    <definedName name="生产列19" localSheetId="7">#REF!</definedName>
    <definedName name="生产列19" localSheetId="26">#REF!</definedName>
    <definedName name="生产列19" localSheetId="28">#REF!</definedName>
    <definedName name="生产列19">#REF!</definedName>
    <definedName name="生产列2" localSheetId="12">#REF!</definedName>
    <definedName name="生产列2" localSheetId="7">#REF!</definedName>
    <definedName name="生产列2" localSheetId="26">#REF!</definedName>
    <definedName name="生产列2" localSheetId="28">#REF!</definedName>
    <definedName name="生产列2">#REF!</definedName>
    <definedName name="生产列20" localSheetId="12">#REF!</definedName>
    <definedName name="生产列20" localSheetId="7">#REF!</definedName>
    <definedName name="生产列20" localSheetId="26">#REF!</definedName>
    <definedName name="生产列20" localSheetId="28">#REF!</definedName>
    <definedName name="生产列20">#REF!</definedName>
    <definedName name="生产列3" localSheetId="12">#REF!</definedName>
    <definedName name="生产列3" localSheetId="7">#REF!</definedName>
    <definedName name="生产列3" localSheetId="26">#REF!</definedName>
    <definedName name="生产列3" localSheetId="28">#REF!</definedName>
    <definedName name="生产列3">#REF!</definedName>
    <definedName name="生产列4" localSheetId="12">#REF!</definedName>
    <definedName name="生产列4" localSheetId="7">#REF!</definedName>
    <definedName name="生产列4" localSheetId="26">#REF!</definedName>
    <definedName name="生产列4" localSheetId="28">#REF!</definedName>
    <definedName name="生产列4">#REF!</definedName>
    <definedName name="生产列5" localSheetId="12">#REF!</definedName>
    <definedName name="生产列5" localSheetId="7">#REF!</definedName>
    <definedName name="生产列5" localSheetId="26">#REF!</definedName>
    <definedName name="生产列5" localSheetId="28">#REF!</definedName>
    <definedName name="生产列5">#REF!</definedName>
    <definedName name="生产列6" localSheetId="12">#REF!</definedName>
    <definedName name="生产列6" localSheetId="7">#REF!</definedName>
    <definedName name="生产列6" localSheetId="26">#REF!</definedName>
    <definedName name="生产列6" localSheetId="28">#REF!</definedName>
    <definedName name="生产列6">#REF!</definedName>
    <definedName name="生产列7" localSheetId="12">#REF!</definedName>
    <definedName name="生产列7" localSheetId="7">#REF!</definedName>
    <definedName name="生产列7" localSheetId="26">#REF!</definedName>
    <definedName name="生产列7" localSheetId="28">#REF!</definedName>
    <definedName name="生产列7">#REF!</definedName>
    <definedName name="生产列8" localSheetId="12">#REF!</definedName>
    <definedName name="生产列8" localSheetId="7">#REF!</definedName>
    <definedName name="生产列8" localSheetId="26">#REF!</definedName>
    <definedName name="生产列8" localSheetId="28">#REF!</definedName>
    <definedName name="生产列8">#REF!</definedName>
    <definedName name="生产列9" localSheetId="12">#REF!</definedName>
    <definedName name="生产列9" localSheetId="7">#REF!</definedName>
    <definedName name="生产列9" localSheetId="26">#REF!</definedName>
    <definedName name="生产列9" localSheetId="28">#REF!</definedName>
    <definedName name="生产列9">#REF!</definedName>
    <definedName name="生产期" localSheetId="12">#REF!</definedName>
    <definedName name="生产期" localSheetId="7">#REF!</definedName>
    <definedName name="生产期" localSheetId="26">#REF!</definedName>
    <definedName name="生产期" localSheetId="28">#REF!</definedName>
    <definedName name="生产期">#REF!</definedName>
    <definedName name="生产期1" localSheetId="12">#REF!</definedName>
    <definedName name="生产期1" localSheetId="7">#REF!</definedName>
    <definedName name="生产期1" localSheetId="26">#REF!</definedName>
    <definedName name="生产期1" localSheetId="28">#REF!</definedName>
    <definedName name="生产期1">#REF!</definedName>
    <definedName name="生产期11" localSheetId="12">#REF!</definedName>
    <definedName name="生产期11" localSheetId="7">#REF!</definedName>
    <definedName name="生产期11" localSheetId="26">#REF!</definedName>
    <definedName name="生产期11" localSheetId="28">#REF!</definedName>
    <definedName name="生产期11">#REF!</definedName>
    <definedName name="生产期15" localSheetId="12">#REF!</definedName>
    <definedName name="生产期15" localSheetId="7">#REF!</definedName>
    <definedName name="生产期15" localSheetId="26">#REF!</definedName>
    <definedName name="生产期15" localSheetId="28">#REF!</definedName>
    <definedName name="生产期15">#REF!</definedName>
    <definedName name="生产期16" localSheetId="12">#REF!</definedName>
    <definedName name="生产期16" localSheetId="7">#REF!</definedName>
    <definedName name="生产期16" localSheetId="26">#REF!</definedName>
    <definedName name="生产期16" localSheetId="28">#REF!</definedName>
    <definedName name="生产期16">#REF!</definedName>
    <definedName name="生产期17" localSheetId="12">#REF!</definedName>
    <definedName name="生产期17" localSheetId="7">#REF!</definedName>
    <definedName name="生产期17" localSheetId="26">#REF!</definedName>
    <definedName name="生产期17" localSheetId="28">#REF!</definedName>
    <definedName name="生产期17">#REF!</definedName>
    <definedName name="生产期19" localSheetId="12">#REF!</definedName>
    <definedName name="生产期19" localSheetId="7">#REF!</definedName>
    <definedName name="生产期19" localSheetId="26">#REF!</definedName>
    <definedName name="生产期19" localSheetId="28">#REF!</definedName>
    <definedName name="生产期19">#REF!</definedName>
    <definedName name="生产期2" localSheetId="12">#REF!</definedName>
    <definedName name="生产期2" localSheetId="7">#REF!</definedName>
    <definedName name="生产期2" localSheetId="26">#REF!</definedName>
    <definedName name="生产期2" localSheetId="28">#REF!</definedName>
    <definedName name="生产期2">#REF!</definedName>
    <definedName name="生产期20" localSheetId="12">#REF!</definedName>
    <definedName name="生产期20" localSheetId="7">#REF!</definedName>
    <definedName name="生产期20" localSheetId="26">#REF!</definedName>
    <definedName name="生产期20" localSheetId="28">#REF!</definedName>
    <definedName name="生产期20">#REF!</definedName>
    <definedName name="生产期3" localSheetId="12">#REF!</definedName>
    <definedName name="生产期3" localSheetId="7">#REF!</definedName>
    <definedName name="生产期3" localSheetId="26">#REF!</definedName>
    <definedName name="生产期3" localSheetId="28">#REF!</definedName>
    <definedName name="生产期3">#REF!</definedName>
    <definedName name="生产期4" localSheetId="12">#REF!</definedName>
    <definedName name="生产期4" localSheetId="7">#REF!</definedName>
    <definedName name="生产期4" localSheetId="26">#REF!</definedName>
    <definedName name="生产期4" localSheetId="28">#REF!</definedName>
    <definedName name="生产期4">#REF!</definedName>
    <definedName name="生产期5" localSheetId="12">#REF!</definedName>
    <definedName name="生产期5" localSheetId="7">#REF!</definedName>
    <definedName name="生产期5" localSheetId="26">#REF!</definedName>
    <definedName name="生产期5" localSheetId="28">#REF!</definedName>
    <definedName name="生产期5">#REF!</definedName>
    <definedName name="生产期6" localSheetId="12">#REF!</definedName>
    <definedName name="生产期6" localSheetId="7">#REF!</definedName>
    <definedName name="生产期6" localSheetId="26">#REF!</definedName>
    <definedName name="生产期6" localSheetId="28">#REF!</definedName>
    <definedName name="生产期6">#REF!</definedName>
    <definedName name="生产期7" localSheetId="12">#REF!</definedName>
    <definedName name="生产期7" localSheetId="7">#REF!</definedName>
    <definedName name="生产期7" localSheetId="26">#REF!</definedName>
    <definedName name="生产期7" localSheetId="28">#REF!</definedName>
    <definedName name="生产期7">#REF!</definedName>
    <definedName name="生产期8" localSheetId="12">#REF!</definedName>
    <definedName name="生产期8" localSheetId="7">#REF!</definedName>
    <definedName name="生产期8" localSheetId="26">#REF!</definedName>
    <definedName name="生产期8" localSheetId="28">#REF!</definedName>
    <definedName name="生产期8">#REF!</definedName>
    <definedName name="生产期9" localSheetId="12">#REF!</definedName>
    <definedName name="生产期9" localSheetId="7">#REF!</definedName>
    <definedName name="生产期9" localSheetId="26">#REF!</definedName>
    <definedName name="生产期9" localSheetId="28">#REF!</definedName>
    <definedName name="生产期9">#REF!</definedName>
    <definedName name="体制上解" localSheetId="12">#REF!</definedName>
    <definedName name="体制上解" localSheetId="7">#REF!</definedName>
    <definedName name="体制上解" localSheetId="26">#REF!</definedName>
    <definedName name="体制上解" localSheetId="28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<sst xmlns="http://schemas.openxmlformats.org/spreadsheetml/2006/main" count="956">
  <si>
    <t>附件：1</t>
  </si>
  <si>
    <t>2025年度德化县政府预算公开目录</t>
  </si>
  <si>
    <t>1、</t>
  </si>
  <si>
    <t>附表1-1：2025年度一般公共预算收入预算表</t>
  </si>
  <si>
    <t>2、</t>
  </si>
  <si>
    <t>附表1-2：2025年度一般公共预算支出预算表</t>
  </si>
  <si>
    <t>3、</t>
  </si>
  <si>
    <t>附表1-3：2025年度本级一般公共预算收入预算表</t>
  </si>
  <si>
    <t>4、</t>
  </si>
  <si>
    <t>附表1-4：2025年度本级一般公共预算支出预算表</t>
  </si>
  <si>
    <t>5、</t>
  </si>
  <si>
    <t>附表1-5：2025年度本级一般公共预算支出经济分类情况表</t>
  </si>
  <si>
    <t>6、</t>
  </si>
  <si>
    <t>附表1-6：2025年度本级一般公共预算基本支出经济分类情况表</t>
  </si>
  <si>
    <t>7、</t>
  </si>
  <si>
    <t>附表1-7：2025年度一般公共预算对下税收返还和转移支付预算表（分项目）</t>
  </si>
  <si>
    <t>8、</t>
  </si>
  <si>
    <t>附表1-8：2025年度一般公共预算对下税收返还和转移支付预算表（分地区）</t>
  </si>
  <si>
    <t>9、</t>
  </si>
  <si>
    <t>附表1-9：2025年度本级一般公共预算“三公”经费支出预算表</t>
  </si>
  <si>
    <t>10、</t>
  </si>
  <si>
    <t>附表1-10：2025年度政府性基金收入预算表</t>
  </si>
  <si>
    <t>11、</t>
  </si>
  <si>
    <t>附表1-11：2025年度政府性基金支出预算表</t>
  </si>
  <si>
    <t>12、</t>
  </si>
  <si>
    <t>附表1-12：2025年度本级政府性基金收入预算表</t>
  </si>
  <si>
    <t>13、</t>
  </si>
  <si>
    <t>附表1-13：2025年度本级政府性基金支出预算表</t>
  </si>
  <si>
    <t>14、</t>
  </si>
  <si>
    <t>附表1-14：2025年度政府性基金转移支付预算表</t>
  </si>
  <si>
    <t>15、</t>
  </si>
  <si>
    <t>附表1-15：2025年度国有资本经营收入预算表</t>
  </si>
  <si>
    <t>16、</t>
  </si>
  <si>
    <t>附表1-16：2025年度国有资本经营支出预算表</t>
  </si>
  <si>
    <t>17、</t>
  </si>
  <si>
    <t>附表1-17：2025年度本级国有资本经营收入预算表</t>
  </si>
  <si>
    <t>18、</t>
  </si>
  <si>
    <t>附表1-18：2025年度本级国有资本经营支出预算表</t>
  </si>
  <si>
    <t>19、</t>
  </si>
  <si>
    <t>附表1-19：2025年度国有资本经营预算转移支付预算表</t>
  </si>
  <si>
    <t>20、</t>
  </si>
  <si>
    <t>附表1-20：2025年度社会保险基金预算收入表</t>
  </si>
  <si>
    <t>21、</t>
  </si>
  <si>
    <t>附表1-21：2025年度社会保险基金预算支出表</t>
  </si>
  <si>
    <t>22、</t>
  </si>
  <si>
    <t>附表1-22：2025年度本级社会保险基金预算收入表</t>
  </si>
  <si>
    <t>23、</t>
  </si>
  <si>
    <t>附表1-23：2025年度本级社会保险基金预算支出表</t>
  </si>
  <si>
    <t>24、</t>
  </si>
  <si>
    <t>附表1-24：2025年度本级财政专项资金管理清单目录</t>
  </si>
  <si>
    <t>25、</t>
  </si>
  <si>
    <t>附表5-1：2024年度政府一般债务余额和限额情况表</t>
  </si>
  <si>
    <t>26、</t>
  </si>
  <si>
    <t>附表5-2：2024年度本级政府一般债务余额和限额情况表</t>
  </si>
  <si>
    <t>27、</t>
  </si>
  <si>
    <t>附表5-3：2024年度政府专项债务余额和限额情况表</t>
  </si>
  <si>
    <t>28、</t>
  </si>
  <si>
    <t>附表5-4：2024年度本级政府专项债务余额和限额情况表</t>
  </si>
  <si>
    <t>附表1-1</t>
  </si>
  <si>
    <t>2025年度一般公共预算收入预算表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</si>
  <si>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</si>
  <si>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</si>
  <si>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</si>
  <si>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</si>
  <si>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</si>
  <si>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</si>
  <si>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</si>
  <si>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</si>
  <si>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</si>
  <si>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</si>
  <si>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</si>
  <si>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</si>
  <si>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</si>
  <si>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</si>
  <si>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</si>
  <si>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</si>
  <si>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</si>
  <si>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</si>
  <si>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</si>
  <si>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</si>
  <si>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</si>
  <si>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</si>
  <si>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</si>
  <si>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</si>
  <si>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</si>
  <si>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</si>
  <si>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</si>
  <si>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</si>
  <si>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</si>
  <si>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</si>
  <si>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</si>
  <si>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</si>
  <si>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</si>
  <si>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</si>
  <si>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</si>
  <si>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</si>
  <si>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</si>
  <si>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</si>
  <si>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</si>
  <si>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>`</t>
  </si>
  <si>
    <t xml:space="preserve">   上解收入</t>
  </si>
  <si>
    <t xml:space="preserve">   上年结余收入</t>
  </si>
  <si>
    <t xml:space="preserve">   调入资金</t>
  </si>
  <si>
    <t xml:space="preserve">   动用预算稳调资金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</si>
  <si>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</si>
  <si>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</si>
  <si>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</si>
  <si>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</si>
  <si>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</si>
  <si>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2025年度一般公共预算支出预算表</t>
  </si>
  <si>
    <t>支出项目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</si>
  <si>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</si>
  <si>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</si>
  <si>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</si>
  <si>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</si>
  <si>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</si>
  <si>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</si>
  <si>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</si>
  <si>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</si>
  <si>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</si>
  <si>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</si>
  <si>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</si>
  <si>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</si>
  <si>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</si>
  <si>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 xml:space="preserve"> </t>
  </si>
  <si>
    <t>十四、援助其他地区支出</t>
  </si>
  <si>
    <t>十五、自然资源海洋气象等支出</t>
  </si>
  <si>
    <t>十六、粮油物资储备支出</t>
  </si>
  <si>
    <t>十七、灾害防治及应急管理支出</t>
  </si>
  <si>
    <t>十八、预备费</t>
  </si>
  <si>
    <t>十九、其他支出</t>
  </si>
  <si>
    <t>二十、债务还本支出</t>
  </si>
  <si>
    <t>二十一、债务付息支出</t>
  </si>
  <si>
    <t>二十二、债务发行费用支出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</si>
  <si>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</si>
  <si>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</si>
  <si>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</si>
  <si>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</si>
  <si>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</si>
  <si>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</si>
  <si>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</si>
  <si>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</si>
  <si>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</si>
  <si>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</si>
  <si>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</si>
  <si>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</si>
  <si>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</si>
  <si>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</si>
  <si>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</si>
  <si>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</si>
  <si>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</si>
  <si>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</si>
  <si>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2025年度本级一般公共预算收入预算表</t>
  </si>
  <si>
    <t>附表1-4</t>
  </si>
  <si>
    <t>2025年度本级一般公共预算支出预算表</t>
  </si>
  <si>
    <t>上年预算数</t>
  </si>
  <si>
    <t>当年预算数为上年预算数的％</t>
  </si>
  <si>
    <t xml:space="preserve">   其中：人大事务</t>
  </si>
  <si>
    <t xml:space="preserve">            行政运行</t>
  </si>
  <si>
    <t xml:space="preserve">            人大代表履职能力提升</t>
  </si>
  <si>
    <t xml:space="preserve">            人大会议</t>
  </si>
  <si>
    <t xml:space="preserve">            代表工作</t>
  </si>
  <si>
    <t xml:space="preserve">        政协事务</t>
  </si>
  <si>
    <t xml:space="preserve">        政府办公厅(室)及相关机构事务</t>
  </si>
  <si>
    <t xml:space="preserve">            信访事务</t>
  </si>
  <si>
    <t xml:space="preserve">            专项业务活动</t>
  </si>
  <si>
    <t xml:space="preserve">            事业运行</t>
  </si>
  <si>
    <t xml:space="preserve">              其他政府办公厅（室）及相关机构事务支出</t>
  </si>
  <si>
    <t xml:space="preserve">       发展与改革事务</t>
  </si>
  <si>
    <t xml:space="preserve">            物价管理</t>
  </si>
  <si>
    <t xml:space="preserve">           其他发展与改革事务支出</t>
  </si>
  <si>
    <t xml:space="preserve">       统计信息事务</t>
  </si>
  <si>
    <t xml:space="preserve">            专项统计业务</t>
  </si>
  <si>
    <t xml:space="preserve">            专项普查活动</t>
  </si>
  <si>
    <t xml:space="preserve">            其他统计信息事务支出</t>
  </si>
  <si>
    <t xml:space="preserve">        财政事务</t>
  </si>
  <si>
    <t xml:space="preserve">            财政委托业务支出</t>
  </si>
  <si>
    <t xml:space="preserve">        税收事务</t>
  </si>
  <si>
    <t xml:space="preserve">            代扣代收代征税款手续费</t>
  </si>
  <si>
    <t xml:space="preserve">            协税护税
</t>
  </si>
  <si>
    <t xml:space="preserve">            其他税收事务支出</t>
  </si>
  <si>
    <t xml:space="preserve">        审计事务</t>
  </si>
  <si>
    <t xml:space="preserve">             行政运行</t>
  </si>
  <si>
    <t xml:space="preserve">             审计业务</t>
  </si>
  <si>
    <t xml:space="preserve">             其他审计事务支出</t>
  </si>
  <si>
    <t xml:space="preserve">        纪检监察事务</t>
  </si>
  <si>
    <t xml:space="preserve">             其他纪检监察事务支出</t>
  </si>
  <si>
    <t xml:space="preserve">        商贸事务</t>
  </si>
  <si>
    <t xml:space="preserve">             招商引资</t>
  </si>
  <si>
    <t xml:space="preserve">             其他商贸事务支出</t>
  </si>
  <si>
    <t xml:space="preserve">        知识产权事务</t>
  </si>
  <si>
    <t xml:space="preserve">             其他知识产权事务支出</t>
  </si>
  <si>
    <t xml:space="preserve">        档案事务</t>
  </si>
  <si>
    <t xml:space="preserve">             档案馆</t>
  </si>
  <si>
    <t xml:space="preserve">        民主党派及工商联事务</t>
  </si>
  <si>
    <t xml:space="preserve">        群众团体事务</t>
  </si>
  <si>
    <t xml:space="preserve">             一般行政管理事务</t>
  </si>
  <si>
    <t xml:space="preserve">             其他群众团体事务支出</t>
  </si>
  <si>
    <t xml:space="preserve">        党委办公厅(室)及相关机构事务支出</t>
  </si>
  <si>
    <t xml:space="preserve">             其他党委办公厅(室)及相关机构事务支出</t>
  </si>
  <si>
    <t xml:space="preserve">        组织事务</t>
  </si>
  <si>
    <t xml:space="preserve">        宣传事务</t>
  </si>
  <si>
    <t xml:space="preserve">             其他宣传事务支出</t>
  </si>
  <si>
    <t xml:space="preserve">        统战事务</t>
  </si>
  <si>
    <t xml:space="preserve">             华侨事务</t>
  </si>
  <si>
    <t xml:space="preserve">       其他共产党事务支出</t>
  </si>
  <si>
    <t xml:space="preserve">             其他共产党事务支出</t>
  </si>
  <si>
    <t xml:space="preserve">        市场监督管理事务</t>
  </si>
  <si>
    <t xml:space="preserve">             一般行政管理事务事务</t>
  </si>
  <si>
    <t xml:space="preserve">       社会工作事务</t>
  </si>
  <si>
    <t xml:space="preserve">             专项业务</t>
  </si>
  <si>
    <t xml:space="preserve">          信访事务</t>
  </si>
  <si>
    <t xml:space="preserve">       其他公共安全支出(款)</t>
  </si>
  <si>
    <t xml:space="preserve">            其他公共安全支出</t>
  </si>
  <si>
    <t>二、国防支出</t>
  </si>
  <si>
    <t xml:space="preserve">  其中：国防动员</t>
  </si>
  <si>
    <t xml:space="preserve">          兵役征集</t>
  </si>
  <si>
    <t xml:space="preserve">          预备役部队</t>
  </si>
  <si>
    <t xml:space="preserve">          民兵</t>
  </si>
  <si>
    <t>三、公共安全支出</t>
  </si>
  <si>
    <t xml:space="preserve">  其中：武装警察</t>
  </si>
  <si>
    <t xml:space="preserve">           武装警察部队</t>
  </si>
  <si>
    <t xml:space="preserve">           消防</t>
  </si>
  <si>
    <t xml:space="preserve">       公安</t>
  </si>
  <si>
    <t xml:space="preserve">           行政运行</t>
  </si>
  <si>
    <t xml:space="preserve">           一般行政管理事务</t>
  </si>
  <si>
    <t xml:space="preserve">           拘押收教场所管理</t>
  </si>
  <si>
    <t xml:space="preserve">           信息化建设</t>
  </si>
  <si>
    <t xml:space="preserve">           治安管理</t>
  </si>
  <si>
    <t xml:space="preserve">           国内安全保卫</t>
  </si>
  <si>
    <t xml:space="preserve">           刑事侦查</t>
  </si>
  <si>
    <t xml:space="preserve">           经济犯罪侦查</t>
  </si>
  <si>
    <t xml:space="preserve">           出入境管理</t>
  </si>
  <si>
    <t xml:space="preserve">           禁毒管理</t>
  </si>
  <si>
    <t xml:space="preserve">           道路交通管理</t>
  </si>
  <si>
    <t xml:space="preserve">           其他公安支出</t>
  </si>
  <si>
    <t xml:space="preserve">       检察</t>
  </si>
  <si>
    <t xml:space="preserve">           其他检察支出</t>
  </si>
  <si>
    <t xml:space="preserve">       司法</t>
  </si>
  <si>
    <t xml:space="preserve">           公共法律服务</t>
  </si>
  <si>
    <t xml:space="preserve">           法律援助</t>
  </si>
  <si>
    <t xml:space="preserve">           社区矫正</t>
  </si>
  <si>
    <t xml:space="preserve">           普法宣传</t>
  </si>
  <si>
    <t xml:space="preserve">           其他司法支出</t>
  </si>
  <si>
    <t xml:space="preserve">       监狱</t>
  </si>
  <si>
    <t xml:space="preserve">           犯人生活</t>
  </si>
  <si>
    <t xml:space="preserve">      法院</t>
  </si>
  <si>
    <t xml:space="preserve">         行政运行</t>
  </si>
  <si>
    <t xml:space="preserve">          其他法院支出</t>
  </si>
  <si>
    <t>四、教育支出</t>
  </si>
  <si>
    <t>其中：教育管理事务</t>
  </si>
  <si>
    <t xml:space="preserve">         其他教育管理事务支出</t>
  </si>
  <si>
    <t xml:space="preserve">     普通教育</t>
  </si>
  <si>
    <t xml:space="preserve">         学前教育</t>
  </si>
  <si>
    <t xml:space="preserve">         小学教育</t>
  </si>
  <si>
    <t xml:space="preserve">         初中教育</t>
  </si>
  <si>
    <t xml:space="preserve">         高中教育</t>
  </si>
  <si>
    <t xml:space="preserve">         其他普通教育支出</t>
  </si>
  <si>
    <t xml:space="preserve">     职业教育</t>
  </si>
  <si>
    <t xml:space="preserve">         中等职业教育</t>
  </si>
  <si>
    <t xml:space="preserve">         技校教育</t>
  </si>
  <si>
    <t xml:space="preserve">      特殊教育</t>
  </si>
  <si>
    <t xml:space="preserve">           特殊学校教育</t>
  </si>
  <si>
    <t xml:space="preserve">     进修及培训</t>
  </si>
  <si>
    <t xml:space="preserve">         教师进修</t>
  </si>
  <si>
    <t xml:space="preserve">          干部教育</t>
  </si>
  <si>
    <t xml:space="preserve">     教育费附加安排的支出</t>
  </si>
  <si>
    <t xml:space="preserve">          农村中小学校舍建设</t>
  </si>
  <si>
    <t xml:space="preserve">          其他教育费附加安排的支出</t>
  </si>
  <si>
    <t xml:space="preserve">       其他教育支出(款)</t>
  </si>
  <si>
    <t xml:space="preserve">            其他教育支出(项)</t>
  </si>
  <si>
    <t>五、科学技术支出</t>
  </si>
  <si>
    <t xml:space="preserve"> 其中： 科学技术管理事务</t>
  </si>
  <si>
    <t xml:space="preserve">        基础研究</t>
  </si>
  <si>
    <t xml:space="preserve">             机构运行</t>
  </si>
  <si>
    <t xml:space="preserve">       技术研究与开发</t>
  </si>
  <si>
    <t xml:space="preserve">            科技成果转化与扩散</t>
  </si>
  <si>
    <t xml:space="preserve">            产业技术研究与开发</t>
  </si>
  <si>
    <t xml:space="preserve">            其他技术研究与开发支出</t>
  </si>
  <si>
    <t xml:space="preserve">       科技条件与服务</t>
  </si>
  <si>
    <t xml:space="preserve">            科技条件专项</t>
  </si>
  <si>
    <t xml:space="preserve">       科学技术普及</t>
  </si>
  <si>
    <t xml:space="preserve">            机构运行</t>
  </si>
  <si>
    <t xml:space="preserve">            科普活动</t>
  </si>
  <si>
    <t xml:space="preserve">       其他科学技术支出(款)</t>
  </si>
  <si>
    <t xml:space="preserve">            其他科学技术支出(项)</t>
  </si>
  <si>
    <t>六、文化旅游体育与传媒支出</t>
  </si>
  <si>
    <t xml:space="preserve">  其中：文化和旅游</t>
  </si>
  <si>
    <t xml:space="preserve">           图书馆</t>
  </si>
  <si>
    <t xml:space="preserve">           艺术表演场所</t>
  </si>
  <si>
    <t xml:space="preserve">           群众文化</t>
  </si>
  <si>
    <t xml:space="preserve">           文化创作与保护</t>
  </si>
  <si>
    <t xml:space="preserve">           其他文化和旅游支出</t>
  </si>
  <si>
    <t xml:space="preserve">      文物</t>
  </si>
  <si>
    <t xml:space="preserve">           文物保护</t>
  </si>
  <si>
    <t xml:space="preserve">           博物馆</t>
  </si>
  <si>
    <t xml:space="preserve">             其他文物支出</t>
  </si>
  <si>
    <t xml:space="preserve">      体育</t>
  </si>
  <si>
    <t xml:space="preserve">           群众体育</t>
  </si>
  <si>
    <t xml:space="preserve">           体育场馆</t>
  </si>
  <si>
    <t xml:space="preserve">      新闻出版影视</t>
  </si>
  <si>
    <t xml:space="preserve">           电影</t>
  </si>
  <si>
    <t xml:space="preserve">           其他新闻出版电影支出</t>
  </si>
  <si>
    <t xml:space="preserve">      广播电视</t>
  </si>
  <si>
    <t xml:space="preserve">           其他广播电视支出</t>
  </si>
  <si>
    <t xml:space="preserve">      其他文化体育与传媒支出(款)</t>
  </si>
  <si>
    <t xml:space="preserve">           宣传文化发展专项支出</t>
  </si>
  <si>
    <t xml:space="preserve">           其他文化体育与传媒支出(项)</t>
  </si>
  <si>
    <t>七、社会保障和就业支出</t>
  </si>
  <si>
    <t xml:space="preserve">  其中：人力资源和社会保障管理事务</t>
  </si>
  <si>
    <t xml:space="preserve">            社会保险业务管理事务</t>
  </si>
  <si>
    <t xml:space="preserve">            社会保险经办机构</t>
  </si>
  <si>
    <t xml:space="preserve">            公共就业服务和职业技能鉴定机构</t>
  </si>
  <si>
    <t xml:space="preserve">            劳动人事争议调解仲裁</t>
  </si>
  <si>
    <t xml:space="preserve">            其他人力资源和社会保障管理事务支出</t>
  </si>
  <si>
    <t xml:space="preserve">       民政管理事务</t>
  </si>
  <si>
    <t xml:space="preserve">            老龄事务</t>
  </si>
  <si>
    <t xml:space="preserve">            基层政权和社区建设</t>
  </si>
  <si>
    <t xml:space="preserve">            其他民政管理事务支出</t>
  </si>
  <si>
    <t xml:space="preserve">       行政事业单位离退休</t>
  </si>
  <si>
    <t xml:space="preserve">            行政单位离退休</t>
  </si>
  <si>
    <t xml:space="preserve">            事业单位离退休</t>
  </si>
  <si>
    <t xml:space="preserve">            机关事业单位基本养老保险缴费支出</t>
  </si>
  <si>
    <t xml:space="preserve">            机关事业单位职业年金缴费支出</t>
  </si>
  <si>
    <t xml:space="preserve">            对机关事业单位基本养老保险基金的补助</t>
  </si>
  <si>
    <t xml:space="preserve">        就业补助</t>
  </si>
  <si>
    <t xml:space="preserve">             职业培训补贴</t>
  </si>
  <si>
    <t xml:space="preserve">              其他就业补助支出</t>
  </si>
  <si>
    <t xml:space="preserve">       抚恤</t>
  </si>
  <si>
    <t xml:space="preserve">            死亡抚恤</t>
  </si>
  <si>
    <t xml:space="preserve">            伤残抚恤</t>
  </si>
  <si>
    <t xml:space="preserve">            在乡复员、退伍军人生活补助</t>
  </si>
  <si>
    <t xml:space="preserve">            义务兵优待</t>
  </si>
  <si>
    <t xml:space="preserve">            农村籍退役士兵老年生活补助</t>
  </si>
  <si>
    <t xml:space="preserve">            烈士纪念设施管理维护</t>
  </si>
  <si>
    <t xml:space="preserve">            其他优抚支出</t>
  </si>
  <si>
    <t xml:space="preserve">        退役安置</t>
  </si>
  <si>
    <t xml:space="preserve">             退役士兵安置</t>
  </si>
  <si>
    <t xml:space="preserve">             军队转业干部安置</t>
  </si>
  <si>
    <t xml:space="preserve">             军队移交政府离退休干部管理机构</t>
  </si>
  <si>
    <t xml:space="preserve">             其他退役安置支出</t>
  </si>
  <si>
    <t xml:space="preserve">        社会福利</t>
  </si>
  <si>
    <t xml:space="preserve">             儿童福利</t>
  </si>
  <si>
    <t xml:space="preserve">             老年福利</t>
  </si>
  <si>
    <t xml:space="preserve">             殡葬</t>
  </si>
  <si>
    <t xml:space="preserve">             养老服务</t>
  </si>
  <si>
    <t xml:space="preserve">             其他社会福利支出</t>
  </si>
  <si>
    <t xml:space="preserve">        残疾人事业</t>
  </si>
  <si>
    <t xml:space="preserve">             残疾人康复</t>
  </si>
  <si>
    <t xml:space="preserve">             残疾人就业</t>
  </si>
  <si>
    <t xml:space="preserve">             残疾人生活和护理补贴</t>
  </si>
  <si>
    <t xml:space="preserve">             其他残疾人事业支出</t>
  </si>
  <si>
    <t xml:space="preserve">        红十字事业</t>
  </si>
  <si>
    <t xml:space="preserve">              行政运行</t>
  </si>
  <si>
    <t xml:space="preserve">        最低生活保障</t>
  </si>
  <si>
    <t xml:space="preserve">             城市最低生活保障金支出</t>
  </si>
  <si>
    <t xml:space="preserve">             农村最低生活保障金支出</t>
  </si>
  <si>
    <t xml:space="preserve">        临时救助</t>
  </si>
  <si>
    <t xml:space="preserve">             临时救助支出</t>
  </si>
  <si>
    <t xml:space="preserve">             流浪乞讨人员救助支出</t>
  </si>
  <si>
    <t xml:space="preserve">        特困人员救助供养</t>
  </si>
  <si>
    <t xml:space="preserve">             城市特困人员救助供养支出</t>
  </si>
  <si>
    <t xml:space="preserve">             农村特困人员救助供养支出</t>
  </si>
  <si>
    <t xml:space="preserve">        其他生活救助</t>
  </si>
  <si>
    <t xml:space="preserve">             其他城市生活救助</t>
  </si>
  <si>
    <t xml:space="preserve">             其他农村生活救助</t>
  </si>
  <si>
    <t xml:space="preserve">        财政对基本养老保险基金的补助</t>
  </si>
  <si>
    <t xml:space="preserve">               财政对企业职工基本养老保险基金的补助</t>
  </si>
  <si>
    <t xml:space="preserve">             财政对城乡居民基本养老保险基金的补助</t>
  </si>
  <si>
    <t xml:space="preserve">        退役军人管理事务</t>
  </si>
  <si>
    <t xml:space="preserve">               行政运行</t>
  </si>
  <si>
    <t xml:space="preserve">               拥军优属</t>
  </si>
  <si>
    <t xml:space="preserve">             其他退役军人事务管理支出</t>
  </si>
  <si>
    <t xml:space="preserve">        财政代缴社会保险费支出</t>
  </si>
  <si>
    <t xml:space="preserve">             财政代缴其他社会保险费支出</t>
  </si>
  <si>
    <t xml:space="preserve">        其他社会保障和就业支出(款)</t>
  </si>
  <si>
    <t xml:space="preserve"> 其他社会保障和就业支出(项)</t>
  </si>
  <si>
    <t>八、卫生健康支出</t>
  </si>
  <si>
    <t xml:space="preserve">  其中：卫生健康管理事务</t>
  </si>
  <si>
    <t xml:space="preserve">       公立医院</t>
  </si>
  <si>
    <t xml:space="preserve">            综合医院</t>
  </si>
  <si>
    <t xml:space="preserve">            中医(民族)医院</t>
  </si>
  <si>
    <t xml:space="preserve">            精神病医院</t>
  </si>
  <si>
    <t xml:space="preserve">            其他公立医院支出</t>
  </si>
  <si>
    <t xml:space="preserve">       基层医疗卫生机构</t>
  </si>
  <si>
    <t xml:space="preserve">            城市社区卫生机构</t>
  </si>
  <si>
    <t xml:space="preserve">            乡镇卫生院</t>
  </si>
  <si>
    <t xml:space="preserve">            其他基层医疗卫生机构支出</t>
  </si>
  <si>
    <t xml:space="preserve">       公共卫生</t>
  </si>
  <si>
    <t xml:space="preserve">            疾病预防控制机构</t>
  </si>
  <si>
    <t xml:space="preserve">            卫生监督机构</t>
  </si>
  <si>
    <t xml:space="preserve">            妇幼保健机构</t>
  </si>
  <si>
    <t xml:space="preserve">            基本公共卫生服务</t>
  </si>
  <si>
    <t xml:space="preserve">            重大公共卫生专项</t>
  </si>
  <si>
    <t xml:space="preserve">            其他公共卫生支出</t>
  </si>
  <si>
    <t xml:space="preserve">        中医药</t>
  </si>
  <si>
    <t xml:space="preserve">             中医(民族医)药专项</t>
  </si>
  <si>
    <t xml:space="preserve">             其他中医药专项</t>
  </si>
  <si>
    <t xml:space="preserve">        计划生育事务</t>
  </si>
  <si>
    <t xml:space="preserve">             计划生育机构</t>
  </si>
  <si>
    <t xml:space="preserve">             计划生育服务</t>
  </si>
  <si>
    <t xml:space="preserve">             其他计划生育事务支出</t>
  </si>
  <si>
    <t xml:space="preserve">        行政事业单位医疗</t>
  </si>
  <si>
    <t xml:space="preserve">             行政单位医疗</t>
  </si>
  <si>
    <t xml:space="preserve">             事业单位医疗</t>
  </si>
  <si>
    <t xml:space="preserve">             公务员医疗补助</t>
  </si>
  <si>
    <t xml:space="preserve">        财政对基本医疗保险基金的补助</t>
  </si>
  <si>
    <t xml:space="preserve">             财政对基本医疗保险基金的补助</t>
  </si>
  <si>
    <t xml:space="preserve">              财政对城乡居民基本医疗保险基金的补助</t>
  </si>
  <si>
    <t xml:space="preserve">        医疗救助</t>
  </si>
  <si>
    <t xml:space="preserve">             城乡医疗救助</t>
  </si>
  <si>
    <t xml:space="preserve">             疾病应急救助</t>
  </si>
  <si>
    <t xml:space="preserve">             其他医疗救助支出</t>
  </si>
  <si>
    <t xml:space="preserve">        优抚对象医疗</t>
  </si>
  <si>
    <t xml:space="preserve">             优抚对象医疗补助</t>
  </si>
  <si>
    <t xml:space="preserve">             其他优抚对象医疗支出</t>
  </si>
  <si>
    <t xml:space="preserve">        老龄卫生健康事务</t>
  </si>
  <si>
    <t xml:space="preserve">             老龄卫生健康事务</t>
  </si>
  <si>
    <t xml:space="preserve">        托育服务</t>
  </si>
  <si>
    <t xml:space="preserve">             其他托育服务支出</t>
  </si>
  <si>
    <t xml:space="preserve">        其他医疗卫生与计划生育支出(款)</t>
  </si>
  <si>
    <t xml:space="preserve">             其他医疗卫生与计划生育支出(项)</t>
  </si>
  <si>
    <t>九、节能环保支出</t>
  </si>
  <si>
    <t xml:space="preserve">  其中：环境保护管理事务</t>
  </si>
  <si>
    <t xml:space="preserve">            环境监测与监察</t>
  </si>
  <si>
    <t xml:space="preserve">            其他环境监测与监察支出</t>
  </si>
  <si>
    <t xml:space="preserve">       污染防治</t>
  </si>
  <si>
    <t xml:space="preserve">            水体</t>
  </si>
  <si>
    <t xml:space="preserve">              土壤</t>
  </si>
  <si>
    <t xml:space="preserve">            其他污染防治支出</t>
  </si>
  <si>
    <t xml:space="preserve">       自然生态保护</t>
  </si>
  <si>
    <t xml:space="preserve">              农村环境保护</t>
  </si>
  <si>
    <t xml:space="preserve">              其他自然生态保护支出</t>
  </si>
  <si>
    <t xml:space="preserve">       森林保护修复</t>
  </si>
  <si>
    <t xml:space="preserve">              其他天然林保护支出</t>
  </si>
  <si>
    <t xml:space="preserve">       其他节能环保支出(款)</t>
  </si>
  <si>
    <t xml:space="preserve">            其他节能环保支出(项)</t>
  </si>
  <si>
    <t>十、城乡社区支出</t>
  </si>
  <si>
    <t xml:space="preserve">  其中：城乡社区管理事务</t>
  </si>
  <si>
    <t xml:space="preserve">            城管执法</t>
  </si>
  <si>
    <t xml:space="preserve">              市政公用行业市场监管</t>
  </si>
  <si>
    <t xml:space="preserve">            其他城乡社区管理事务支出</t>
  </si>
  <si>
    <t xml:space="preserve">        城乡社区规划与管理</t>
  </si>
  <si>
    <t xml:space="preserve">              城乡社区规划与管理</t>
  </si>
  <si>
    <t xml:space="preserve">       城乡社区公共设施</t>
  </si>
  <si>
    <t xml:space="preserve">            小城镇基础设施建设</t>
  </si>
  <si>
    <t xml:space="preserve">            其他城乡社区公共设施支出</t>
  </si>
  <si>
    <t xml:space="preserve">       城乡社区环境卫生</t>
  </si>
  <si>
    <t xml:space="preserve">            城乡社区环境卫生</t>
  </si>
  <si>
    <t xml:space="preserve">       国有土地使用权出让收入安排的支出</t>
  </si>
  <si>
    <t xml:space="preserve">            棚户区改造支出</t>
  </si>
  <si>
    <t xml:space="preserve">       其他城乡社区支出(款)</t>
  </si>
  <si>
    <t xml:space="preserve">            其他城乡社区支出(项)</t>
  </si>
  <si>
    <t>十一、农林水支出</t>
  </si>
  <si>
    <t xml:space="preserve">  其中：农业</t>
  </si>
  <si>
    <t xml:space="preserve">           事业运行</t>
  </si>
  <si>
    <t xml:space="preserve">           科技转化与推广服务</t>
  </si>
  <si>
    <t xml:space="preserve">           病虫害控制</t>
  </si>
  <si>
    <t xml:space="preserve">           农产品质量安全</t>
  </si>
  <si>
    <t xml:space="preserve">           稳定农民收入补贴</t>
  </si>
  <si>
    <t xml:space="preserve">           农业生产发展</t>
  </si>
  <si>
    <t xml:space="preserve">           其他农业支出</t>
  </si>
  <si>
    <t xml:space="preserve">       林业和草原</t>
  </si>
  <si>
    <t xml:space="preserve">           事业机构（戴云山保护区）</t>
  </si>
  <si>
    <t xml:space="preserve">           技术推广与转化</t>
  </si>
  <si>
    <t xml:space="preserve">           森林资源管理</t>
  </si>
  <si>
    <t xml:space="preserve">           动植物保护</t>
  </si>
  <si>
    <t xml:space="preserve">           森林生态效益补偿</t>
  </si>
  <si>
    <t xml:space="preserve">           林业自然保护区</t>
  </si>
  <si>
    <t xml:space="preserve">           林业草原防灾减灾</t>
  </si>
  <si>
    <t xml:space="preserve">           其他林业和草原支出</t>
  </si>
  <si>
    <t xml:space="preserve">       水利</t>
  </si>
  <si>
    <t xml:space="preserve">           水利工程建设</t>
  </si>
  <si>
    <t xml:space="preserve">           水利工程运行与维护</t>
  </si>
  <si>
    <t xml:space="preserve">           水土保持</t>
  </si>
  <si>
    <t xml:space="preserve">           水资源节约管理与保护</t>
  </si>
  <si>
    <t xml:space="preserve">           水文测报</t>
  </si>
  <si>
    <t xml:space="preserve">           防汛</t>
  </si>
  <si>
    <t xml:space="preserve">           农村水利</t>
  </si>
  <si>
    <t xml:space="preserve">           江河湖库水系综合整治</t>
  </si>
  <si>
    <t xml:space="preserve">           其他水利支出</t>
  </si>
  <si>
    <t xml:space="preserve">       巩固脱贫衔接乡村振兴</t>
  </si>
  <si>
    <t xml:space="preserve">           生产发展</t>
  </si>
  <si>
    <t xml:space="preserve">           其他巩固脱贫衔接乡村振兴支出</t>
  </si>
  <si>
    <t xml:space="preserve">       农村综合改革</t>
  </si>
  <si>
    <t xml:space="preserve">           对村级公益事业建设的补助</t>
  </si>
  <si>
    <t xml:space="preserve">           对村民委员会和村党支部的补助</t>
  </si>
  <si>
    <t xml:space="preserve">           其他农村综合改革支出</t>
  </si>
  <si>
    <t xml:space="preserve">       普惠金融发展支出</t>
  </si>
  <si>
    <t xml:space="preserve">            创业担保贷款贴息及奖补</t>
  </si>
  <si>
    <t>十二、交通运输支出</t>
  </si>
  <si>
    <t xml:space="preserve">  其中：公路水路运输</t>
  </si>
  <si>
    <t xml:space="preserve">            行政运行 </t>
  </si>
  <si>
    <t xml:space="preserve">            公路养护</t>
  </si>
  <si>
    <t xml:space="preserve">            公路还贷专项</t>
  </si>
  <si>
    <t xml:space="preserve">            其他公路水路运输支出</t>
  </si>
  <si>
    <t xml:space="preserve">     成品油价格改革对交通运输的补贴</t>
  </si>
  <si>
    <t xml:space="preserve">        对城市公交的补贴</t>
  </si>
  <si>
    <t xml:space="preserve">     其他交通运输支出</t>
  </si>
  <si>
    <t xml:space="preserve">       公共交通运营补助</t>
  </si>
  <si>
    <t>十三、资源勘探信息等支出</t>
  </si>
  <si>
    <t xml:space="preserve"> 其中： 国有资产监管</t>
  </si>
  <si>
    <t xml:space="preserve">           其他国有资产监管支出</t>
  </si>
  <si>
    <t xml:space="preserve">        支持中小企业发展和管理支出</t>
  </si>
  <si>
    <t xml:space="preserve">           中小企业发展专项</t>
  </si>
  <si>
    <t xml:space="preserve">           其他支持中小企业发展和管理支出</t>
  </si>
  <si>
    <t xml:space="preserve">        其他资源勘探工业信息等支出</t>
  </si>
  <si>
    <t xml:space="preserve">           其他资源勘探信息等支出</t>
  </si>
  <si>
    <t>十四、商业服务业等支出</t>
  </si>
  <si>
    <t xml:space="preserve">  其中：商业流通事务</t>
  </si>
  <si>
    <t xml:space="preserve">            其他商业流通事务支出</t>
  </si>
  <si>
    <t xml:space="preserve">       其他商业服务业等支出(款)</t>
  </si>
  <si>
    <t xml:space="preserve">            其他商业服务业等支出(项)</t>
  </si>
  <si>
    <t>十五、援助其他地区支出</t>
  </si>
  <si>
    <t xml:space="preserve">             一般公共服务</t>
  </si>
  <si>
    <t xml:space="preserve">             其他支出</t>
  </si>
  <si>
    <t>十六、自然资源海洋气象等支出</t>
  </si>
  <si>
    <t xml:space="preserve">  其中：自然资源事务</t>
  </si>
  <si>
    <t xml:space="preserve">            自然资源利用与保护</t>
  </si>
  <si>
    <t xml:space="preserve">            其他自然资源事务支出</t>
  </si>
  <si>
    <t xml:space="preserve">        气象事务</t>
  </si>
  <si>
    <t xml:space="preserve">             气象预报预测</t>
  </si>
  <si>
    <t xml:space="preserve">             气象服务</t>
  </si>
  <si>
    <t xml:space="preserve">             其他气象事务支出</t>
  </si>
  <si>
    <t xml:space="preserve">        其他自然资源海洋气象等支出</t>
  </si>
  <si>
    <t xml:space="preserve">           其他自然资源海洋气象等支出</t>
  </si>
  <si>
    <t>十七、住房保障支出</t>
  </si>
  <si>
    <t xml:space="preserve">  其中：保障性安居工程支出</t>
  </si>
  <si>
    <t xml:space="preserve">            棚户区改造</t>
  </si>
  <si>
    <t xml:space="preserve">  其中：住房改革支出</t>
  </si>
  <si>
    <t xml:space="preserve">            住房公积金</t>
  </si>
  <si>
    <t xml:space="preserve">            提租补贴</t>
  </si>
  <si>
    <t>十八、粮油物资储备支出</t>
  </si>
  <si>
    <t xml:space="preserve">  其中：粮油物资事务</t>
  </si>
  <si>
    <t xml:space="preserve">            粮食风险基金</t>
  </si>
  <si>
    <t xml:space="preserve">            其他粮油事务支出</t>
  </si>
  <si>
    <t xml:space="preserve">     粮油储备</t>
  </si>
  <si>
    <t xml:space="preserve">            其他粮油储备支出</t>
  </si>
  <si>
    <t xml:space="preserve">十九、灾害防治及应急管理支出 </t>
  </si>
  <si>
    <t xml:space="preserve">  其中：应急管理事务</t>
  </si>
  <si>
    <t xml:space="preserve">            灾害风险防治</t>
  </si>
  <si>
    <t xml:space="preserve">            安全监管</t>
  </si>
  <si>
    <t xml:space="preserve">            应急救援</t>
  </si>
  <si>
    <t xml:space="preserve">            应急管理</t>
  </si>
  <si>
    <t xml:space="preserve">            其他应急管理支出</t>
  </si>
  <si>
    <t xml:space="preserve">       消防事务</t>
  </si>
  <si>
    <t xml:space="preserve">       地震事务</t>
  </si>
  <si>
    <t xml:space="preserve">            其他地震事务支出</t>
  </si>
  <si>
    <t xml:space="preserve">       其他灾害防治及应急管理支出</t>
  </si>
  <si>
    <t>二十、预备费</t>
  </si>
  <si>
    <t>二十一、其他支出(类)</t>
  </si>
  <si>
    <t xml:space="preserve">       其他支出(款)</t>
  </si>
  <si>
    <t xml:space="preserve">             年初预留</t>
  </si>
  <si>
    <t xml:space="preserve">             上解支出（转移性支出）</t>
  </si>
  <si>
    <t xml:space="preserve">             其他支出(项)</t>
  </si>
  <si>
    <t>二十二、债务还本支出</t>
  </si>
  <si>
    <t xml:space="preserve">       地方政府一般债务还本支出</t>
  </si>
  <si>
    <t>二十三、债务付息支出</t>
  </si>
  <si>
    <t xml:space="preserve">        地方政府一般债务付息支出</t>
  </si>
  <si>
    <t>二十四、债务发行费用支出</t>
  </si>
  <si>
    <t xml:space="preserve">        地方政府一般债务发行费用支出</t>
  </si>
  <si>
    <t xml:space="preserve">           地方政府一般债券支出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</si>
  <si>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</si>
  <si>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</si>
  <si>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</si>
  <si>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</si>
  <si>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</si>
  <si>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2025年度本级一般公共预算支出经济分类情况表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</si>
  <si>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</si>
  <si>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</si>
  <si>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</si>
  <si>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</si>
  <si>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</si>
  <si>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</si>
  <si>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</si>
  <si>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</si>
  <si>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</si>
  <si>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</si>
  <si>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</si>
  <si>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</si>
  <si>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</si>
  <si>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</si>
  <si>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</si>
  <si>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</si>
  <si>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</si>
  <si>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</si>
  <si>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2025年度本级一般公共预算基本支出经济分类情况表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</si>
  <si>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</si>
  <si>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</si>
  <si>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</si>
  <si>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</si>
  <si>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</si>
  <si>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</si>
  <si>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</si>
  <si>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</si>
  <si>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</si>
  <si>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</si>
  <si>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</si>
  <si>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</si>
  <si>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</si>
  <si>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</si>
  <si>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</si>
  <si>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</si>
  <si>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</si>
  <si>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</si>
  <si>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</si>
  <si>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</si>
  <si>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</si>
  <si>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</si>
  <si>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</si>
  <si>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</si>
  <si>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</si>
  <si>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</si>
  <si>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</si>
  <si>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</si>
  <si>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</si>
  <si>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</si>
  <si>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</si>
  <si>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</si>
  <si>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</si>
  <si>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</si>
  <si>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</si>
  <si>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</si>
  <si>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</si>
  <si>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</si>
  <si>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</si>
  <si>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</si>
  <si>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</si>
  <si>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</si>
  <si>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</si>
  <si>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</si>
  <si>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</si>
  <si>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</si>
  <si>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</si>
  <si>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</si>
  <si>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</si>
  <si>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</si>
  <si>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</si>
  <si>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</si>
  <si>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</si>
  <si>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</si>
  <si>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</si>
  <si>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</si>
  <si>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2025年度一般公共预算对下税收返还和转移支付预算表（分项目）</t>
  </si>
  <si>
    <t> 单位：万元</t>
  </si>
  <si>
    <t>项目</t>
  </si>
  <si>
    <t>金额</t>
  </si>
  <si>
    <t>一、税收返还</t>
  </si>
  <si>
    <t>本县所辖乡镇作为一级预算部门管理，未单独编制政府预算，为此未有一般公共预算对下税收返还和转移支付预算数据。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</si>
  <si>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</si>
  <si>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</si>
  <si>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</si>
  <si>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</si>
  <si>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</si>
  <si>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</si>
  <si>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</si>
  <si>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</si>
  <si>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</si>
  <si>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</si>
  <si>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</si>
  <si>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</si>
  <si>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</si>
  <si>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</si>
  <si>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</si>
  <si>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</si>
  <si>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</si>
  <si>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</si>
  <si>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</si>
  <si>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</si>
  <si>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</si>
  <si>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</si>
  <si>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</si>
  <si>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</si>
  <si>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</si>
  <si>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</si>
  <si>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</si>
  <si>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</si>
  <si>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</si>
  <si>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</si>
  <si>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</si>
  <si>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</si>
  <si>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</si>
  <si>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</si>
  <si>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</si>
  <si>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</si>
  <si>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</si>
  <si>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</si>
  <si>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</si>
  <si>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</si>
  <si>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</si>
  <si>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</si>
  <si>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附表1-8</t>
  </si>
  <si>
    <t>2025年度一般公共预算对下税收返还和转移支付预算表（分地区）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</si>
  <si>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</si>
  <si>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</si>
  <si>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</si>
  <si>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</si>
  <si>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</si>
  <si>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德化县</t>
  </si>
  <si>
    <t>附表1-9</t>
  </si>
  <si>
    <t>2025年度本级一般公共预算“三公”经费支出预算表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</si>
  <si>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</si>
  <si>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</si>
  <si>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</si>
  <si>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</si>
  <si>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</si>
  <si>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</si>
  <si>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</si>
  <si>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</si>
  <si>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2024年使用一般公共预算拨款安排的“三公”经费预算数为1227万元，比上年预算数减少77万元。其中，因公出国（境）经费119万元，与上年预算数相比上涨325%；公务接待费250万元，与上年预算数相比增长16.28%；公务用车购置及运行费858万元，与上年预算数相比减少19.13%。“三公”经费预算增长的主要原因是公务接待费及公务用车购置运行费增加。</t>
  </si>
  <si>
    <t>附表1-10</t>
  </si>
  <si>
    <t>2025年度政府性基金收入预算表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</si>
  <si>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</si>
  <si>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</si>
  <si>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</si>
  <si>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</si>
  <si>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</si>
  <si>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</si>
  <si>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</si>
  <si>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</si>
  <si>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</si>
  <si>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</si>
  <si>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</si>
  <si>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</si>
  <si>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</si>
  <si>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</si>
  <si>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</si>
  <si>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</si>
  <si>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</si>
  <si>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</si>
  <si>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</si>
  <si>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</si>
  <si>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</si>
  <si>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</si>
  <si>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</si>
  <si>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</si>
  <si>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</si>
  <si>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2025年度政府性基金支出预算表</t>
  </si>
  <si>
    <t>一、社会保障和就业支出</t>
  </si>
  <si>
    <t xml:space="preserve">    1.大中型水库移民后期扶持基金支出</t>
  </si>
  <si>
    <t xml:space="preserve">      移民补助</t>
  </si>
  <si>
    <t>二、城乡社区支出</t>
  </si>
  <si>
    <t xml:space="preserve">    1.国有土地使用权出让收入及对应专项债务收入安排的支出</t>
  </si>
  <si>
    <t xml:space="preserve">        征地和拆迁补偿支出</t>
  </si>
  <si>
    <t xml:space="preserve">        土地开发支出</t>
  </si>
  <si>
    <t xml:space="preserve">        土地出让业务支出</t>
  </si>
  <si>
    <t xml:space="preserve">        补助被征地农民支出</t>
  </si>
  <si>
    <t xml:space="preserve">        棚户区改造支出 </t>
  </si>
  <si>
    <t xml:space="preserve">    2.城市基础设施配套费收入</t>
  </si>
  <si>
    <t xml:space="preserve">    3.污水处理费及对应专项债务收入安排的支出</t>
  </si>
  <si>
    <t xml:space="preserve">         污水处理设施建设和运营</t>
  </si>
  <si>
    <t>三、其他支出</t>
  </si>
  <si>
    <t xml:space="preserve">    1.其他政府性基金及对应专项债务收入安排的支出</t>
  </si>
  <si>
    <t xml:space="preserve">    2.彩票公益金及对应专项债务收入安排的支出</t>
  </si>
  <si>
    <t xml:space="preserve">        用于社会福利的彩票公益金支出</t>
  </si>
  <si>
    <t xml:space="preserve">        用于体育事业的彩票公益金支出</t>
  </si>
  <si>
    <t xml:space="preserve">        用于残疾人事业的彩票公益金支出</t>
  </si>
  <si>
    <t>四、债务还本支出</t>
  </si>
  <si>
    <t>五、债务付息支出</t>
  </si>
  <si>
    <t>六、债务发行费用支出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</si>
  <si>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</si>
  <si>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</si>
  <si>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</si>
  <si>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</si>
  <si>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</si>
  <si>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</si>
  <si>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2025年度本级政府性基金收入预算表</t>
  </si>
  <si>
    <t>附表1-13</t>
  </si>
  <si>
    <t>2025年度本级政府性基金支出预算表</t>
  </si>
  <si>
    <t>附表1-14</t>
  </si>
  <si>
    <t>2025年度政府性基金转移支付预算表</t>
  </si>
  <si>
    <t>一、文化体育与传媒支出</t>
  </si>
  <si>
    <t>本县所辖乡镇作为一级预算部门管理，未单独编制政府预算，为此未有政府性基金对下税收返还和转移支付预算数据。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</si>
  <si>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</si>
  <si>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</si>
  <si>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</si>
  <si>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</si>
  <si>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</si>
  <si>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</si>
  <si>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</si>
  <si>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</si>
  <si>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</si>
  <si>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</si>
  <si>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备注：未独立编制乡镇级政府预算的县（市、区）请表述：本县（市、区）所辖乡镇作为一级预算部门管理，未单独编制政府预算，为此未有政府性基金对下税收返还和转移支付预算数据。</t>
  </si>
  <si>
    <t>附表1-15</t>
  </si>
  <si>
    <t>2025年度国有资本经营收入预算表</t>
  </si>
  <si>
    <t>一、利润收入</t>
  </si>
  <si>
    <t xml:space="preserve">  其中：运输企业利润收入</t>
  </si>
  <si>
    <t xml:space="preserve">   建筑施工企业利润收入</t>
  </si>
  <si>
    <t xml:space="preserve">   贸易企业利润收入</t>
  </si>
  <si>
    <t xml:space="preserve">   房地产企业利润收入</t>
  </si>
  <si>
    <t xml:space="preserve">   其他国有资本经营预算企业利润收入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</si>
  <si>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</si>
  <si>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</si>
  <si>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</si>
  <si>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</si>
  <si>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</si>
  <si>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</si>
  <si>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</si>
  <si>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</si>
  <si>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</si>
  <si>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</si>
  <si>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</si>
  <si>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2025年度国有资本经营支出预算表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</si>
  <si>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</si>
  <si>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</si>
  <si>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</si>
  <si>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</si>
  <si>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</si>
  <si>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</si>
  <si>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</si>
  <si>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</si>
  <si>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</si>
  <si>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</si>
  <si>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</si>
  <si>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</si>
  <si>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</si>
  <si>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</si>
  <si>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</si>
  <si>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</si>
  <si>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</si>
  <si>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</si>
  <si>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</si>
  <si>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</si>
  <si>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</si>
  <si>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</si>
  <si>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</si>
  <si>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</si>
  <si>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</si>
  <si>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</si>
  <si>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</si>
  <si>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</si>
  <si>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</si>
  <si>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附表1-17</t>
  </si>
  <si>
    <t>2025年度本级国有资本经营收入预算表</t>
  </si>
  <si>
    <t>附表1-18</t>
  </si>
  <si>
    <t>2025年度本级国有资本经营支出预算表</t>
  </si>
  <si>
    <t>附表1-19</t>
  </si>
  <si>
    <t>2025年度国有资本经营预算转移支付预算表</t>
  </si>
  <si>
    <t>地区</t>
  </si>
  <si>
    <t>××项目</t>
  </si>
  <si>
    <t>……</t>
  </si>
  <si>
    <t>××地区</t>
  </si>
  <si>
    <t>本县所辖乡镇作为一级预算部门管理，未单独编制政府预算，因此无国有资本经营预算转移支付预算数据。</t>
  </si>
  <si>
    <t>未落实到地区数</t>
  </si>
  <si>
    <t>附表1-20</t>
  </si>
  <si>
    <t>2025年度社会保险基金预算收入表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</si>
  <si>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</si>
  <si>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</si>
  <si>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</si>
  <si>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</si>
  <si>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</si>
  <si>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</si>
  <si>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</si>
  <si>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</si>
  <si>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 xml:space="preserve">         委托投资收益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</si>
  <si>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</si>
  <si>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</si>
  <si>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</si>
  <si>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</si>
  <si>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</si>
  <si>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</si>
  <si>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</si>
  <si>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</si>
  <si>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</si>
  <si>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</si>
  <si>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</si>
  <si>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</si>
  <si>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附表1-21</t>
  </si>
  <si>
    <t>2025年度社会保险基金预算支出表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</si>
  <si>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</si>
  <si>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</si>
  <si>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</si>
  <si>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</si>
  <si>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</si>
  <si>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</si>
  <si>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</si>
  <si>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</si>
  <si>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</si>
  <si>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</si>
  <si>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</si>
  <si>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</si>
  <si>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</si>
  <si>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</si>
  <si>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</si>
  <si>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</si>
  <si>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</si>
  <si>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</si>
  <si>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</si>
  <si>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</si>
  <si>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</si>
  <si>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</si>
  <si>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</si>
  <si>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</si>
  <si>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</si>
  <si>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</si>
  <si>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</si>
  <si>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</si>
  <si>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</si>
  <si>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</si>
  <si>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</si>
  <si>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</si>
  <si>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</si>
  <si>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</si>
  <si>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</si>
  <si>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</si>
  <si>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</si>
  <si>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</si>
  <si>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</si>
  <si>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</si>
  <si>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</si>
  <si>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</si>
  <si>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</si>
  <si>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附表1-22</t>
  </si>
  <si>
    <t>2025年度本级社会保险基金预算收入表</t>
  </si>
  <si>
    <t>附表1-23</t>
  </si>
  <si>
    <t>2025年度本级社会保险基金预算支出表</t>
  </si>
  <si>
    <t>附表1-24</t>
  </si>
  <si>
    <t>2025年度本级财政专项资金管理清单目录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</si>
  <si>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</si>
  <si>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</si>
  <si>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</si>
  <si>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</si>
  <si>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</si>
  <si>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</si>
  <si>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</si>
  <si>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五、文化体育与传媒支出</t>
  </si>
  <si>
    <t>七、医疗卫生与计划生育支出</t>
  </si>
  <si>
    <t>十二、资源勘探信息等支出</t>
  </si>
  <si>
    <t>十四、金融支出</t>
  </si>
  <si>
    <t>十六、国土海洋气象等支出</t>
  </si>
  <si>
    <t>附表5-1</t>
  </si>
  <si>
    <t>2024年度政府一般债务余额和限额情况表</t>
  </si>
  <si>
    <t>政府债务余额</t>
  </si>
  <si>
    <t>1. 2023年末一般债务余额</t>
  </si>
  <si>
    <t>2. 2024年新增一般债务额</t>
  </si>
  <si>
    <t>3. 2024年偿还一般债务本金</t>
  </si>
  <si>
    <t>4. 2024年末一般债务余额</t>
  </si>
  <si>
    <t>政府债务限额</t>
  </si>
  <si>
    <t>1．2023年一般债务限额</t>
  </si>
  <si>
    <t>2．2024年新增一般债务限额</t>
  </si>
  <si>
    <t>3．2024年一般债务限额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</si>
  <si>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</si>
  <si>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</si>
  <si>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2024年度本级政府一般债务余额和限额情况表</t>
  </si>
  <si>
    <t>附表5-3</t>
  </si>
  <si>
    <t>2024年度政府专项债务余额和限额情况表</t>
  </si>
  <si>
    <t>1. 2023年末专项债务余额</t>
  </si>
  <si>
    <t>2. 2024年新增专项债务额</t>
  </si>
  <si>
    <t>3. 2024年偿还专项债务本金</t>
  </si>
  <si>
    <t>4. 2024年末专项债务余额</t>
  </si>
  <si>
    <t>1．2023年专项债务限额</t>
  </si>
  <si>
    <t>2．2024年新增专项债务限额</t>
  </si>
  <si>
    <t>3．2024年专项债务限额</t>
  </si>
  <si>
    <t>附表5-4</t>
  </si>
  <si>
    <t>2024年度本级政府专项债务余额和限额情况表</t>
  </si>
</sst>
</file>

<file path=xl/styles.xml><?xml version="1.0" encoding="utf-8"?>
<styleSheet xmlns="http://schemas.openxmlformats.org/spreadsheetml/2006/main">
  <numFmts count="26">
    <numFmt numFmtId="176" formatCode="#,##0;\-#,##0;&quot;-&quot;"/>
    <numFmt numFmtId="177" formatCode="_-\¥* #,##0_-;\-\¥* #,##0_-;_-\¥* &quot;-&quot;_-;_-@_-"/>
    <numFmt numFmtId="178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,##0.000_ "/>
    <numFmt numFmtId="180" formatCode="_(* #,##0.00_);_(* \(#,##0.00\);_(* &quot;-&quot;??_);_(@_)"/>
    <numFmt numFmtId="41" formatCode="_ * #,##0_ ;_ * \-#,##0_ ;_ * &quot;-&quot;_ ;_ @_ "/>
    <numFmt numFmtId="181" formatCode="#,##0_ "/>
    <numFmt numFmtId="44" formatCode="_ &quot;￥&quot;* #,##0.00_ ;_ &quot;￥&quot;* \-#,##0.00_ ;_ &quot;￥&quot;* &quot;-&quot;??_ ;_ @_ "/>
    <numFmt numFmtId="182" formatCode="_-* #,##0.0000_-;\-* #,##0.0000_-;_-* &quot;-&quot;??_-;_-@_-"/>
    <numFmt numFmtId="183" formatCode="_-* #,##0.00_-;\-* #,##0.00_-;_-* &quot;-&quot;??_-;_-@_-"/>
    <numFmt numFmtId="184" formatCode="0.0"/>
    <numFmt numFmtId="185" formatCode="\$#,##0.00;\(\$#,##0.00\)"/>
    <numFmt numFmtId="186" formatCode="0.00_ "/>
    <numFmt numFmtId="187" formatCode="_(&quot;$&quot;* #,##0.00_);_(&quot;$&quot;* \(#,##0.00\);_(&quot;$&quot;* &quot;-&quot;??_);_(@_)"/>
    <numFmt numFmtId="188" formatCode="#,##0;\(#,##0\)"/>
    <numFmt numFmtId="189" formatCode="_-&quot;$&quot;* #,##0_-;\-&quot;$&quot;* #,##0_-;_-&quot;$&quot;* &quot;-&quot;_-;_-@_-"/>
    <numFmt numFmtId="190" formatCode="\$#,##0;\(\$#,##0\)"/>
    <numFmt numFmtId="191" formatCode="_-* #,##0_-;\-* #,##0_-;_-* &quot;-&quot;_-;_-@_-"/>
    <numFmt numFmtId="192" formatCode="#,##0_);[Red]\(#,##0\)"/>
    <numFmt numFmtId="193" formatCode="#,##0_ ;[Red]\-#,##0\ "/>
    <numFmt numFmtId="194" formatCode="0.00_ ;[Red]\-0.00\ "/>
    <numFmt numFmtId="195" formatCode="_ * #,##0_ ;_ * \-#,##0_ ;_ * &quot;-&quot;??_ ;_ @_ "/>
    <numFmt numFmtId="196" formatCode="0.0_ "/>
    <numFmt numFmtId="197" formatCode="0_ "/>
  </numFmts>
  <fonts count="106">
    <font>
      <sz val="12"/>
      <name val="宋体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华文楷体"/>
      <charset val="134"/>
    </font>
    <font>
      <sz val="11"/>
      <name val="宋体"/>
      <charset val="134"/>
      <scheme val="minor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6"/>
      <color theme="1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楷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2"/>
      <name val="宋体"/>
      <charset val="134"/>
      <scheme val="major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0"/>
      <color theme="1"/>
      <name val="Times New Roman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name val="Times New Roman"/>
      <charset val="0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</font>
    <font>
      <b/>
      <sz val="10"/>
      <color theme="1"/>
      <name val="宋体"/>
      <charset val="0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0"/>
    </font>
    <font>
      <sz val="16"/>
      <name val="宋体"/>
      <charset val="134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4" fillId="0" borderId="0" applyFont="0" applyFill="0" applyBorder="0" applyAlignment="0" applyProtection="0">
      <alignment vertical="center"/>
    </xf>
    <xf numFmtId="0" fontId="0" fillId="0" borderId="0"/>
    <xf numFmtId="0" fontId="65" fillId="9" borderId="17" applyNumberFormat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19" applyNumberFormat="0" applyFon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/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4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8" fillId="0" borderId="0">
      <alignment horizontal="centerContinuous" vertical="center"/>
    </xf>
    <xf numFmtId="0" fontId="70" fillId="0" borderId="0" applyNumberFormat="0" applyFill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7" fillId="0" borderId="20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/>
    <xf numFmtId="0" fontId="71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10" borderId="0" applyNumberFormat="0" applyBorder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74" fillId="20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0" fillId="0" borderId="0"/>
    <xf numFmtId="0" fontId="61" fillId="6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>
      <alignment vertical="center"/>
    </xf>
    <xf numFmtId="0" fontId="65" fillId="9" borderId="1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/>
    <xf numFmtId="0" fontId="6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5" fillId="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1" fillId="6" borderId="16" applyNumberFormat="0" applyAlignment="0" applyProtection="0">
      <alignment vertical="center"/>
    </xf>
    <xf numFmtId="0" fontId="0" fillId="0" borderId="0"/>
    <xf numFmtId="0" fontId="63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75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6" borderId="16" applyNumberFormat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74" fillId="13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/>
    <xf numFmtId="0" fontId="67" fillId="9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4" fillId="21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1" fillId="6" borderId="16" applyNumberFormat="0" applyAlignment="0" applyProtection="0">
      <alignment vertical="center"/>
    </xf>
    <xf numFmtId="0" fontId="0" fillId="0" borderId="0"/>
    <xf numFmtId="0" fontId="64" fillId="21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64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17" fillId="0" borderId="0"/>
    <xf numFmtId="0" fontId="6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61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/>
    <xf numFmtId="0" fontId="0" fillId="0" borderId="0"/>
    <xf numFmtId="0" fontId="63" fillId="0" borderId="0"/>
    <xf numFmtId="0" fontId="63" fillId="0" borderId="0"/>
    <xf numFmtId="0" fontId="61" fillId="6" borderId="16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36" fillId="0" borderId="0"/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0" fillId="0" borderId="0"/>
    <xf numFmtId="0" fontId="68" fillId="0" borderId="0">
      <alignment horizontal="centerContinuous"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7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2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0" fillId="0" borderId="0"/>
    <xf numFmtId="0" fontId="17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5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18" applyNumberFormat="0" applyFill="0" applyAlignment="0" applyProtection="0">
      <alignment vertical="center"/>
    </xf>
    <xf numFmtId="184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81" fillId="6" borderId="16" applyNumberFormat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66" fillId="0" borderId="18" applyNumberFormat="0" applyFill="0" applyAlignment="0" applyProtection="0">
      <alignment vertical="center"/>
    </xf>
    <xf numFmtId="0" fontId="0" fillId="0" borderId="0"/>
    <xf numFmtId="9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1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3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74" fillId="2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91" fillId="0" borderId="2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7" fillId="4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4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82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1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23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23" borderId="0" applyNumberFormat="0" applyBorder="0" applyAlignment="0" applyProtection="0">
      <alignment vertical="center"/>
    </xf>
    <xf numFmtId="0" fontId="0" fillId="0" borderId="0"/>
    <xf numFmtId="0" fontId="6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0" fillId="13" borderId="2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2" fillId="0" borderId="0">
      <alignment vertical="center"/>
    </xf>
    <xf numFmtId="0" fontId="0" fillId="0" borderId="0"/>
    <xf numFmtId="0" fontId="6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7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73" fillId="1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82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9" fillId="0" borderId="22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73" fillId="18" borderId="0" applyNumberFormat="0" applyBorder="0" applyAlignment="0" applyProtection="0">
      <alignment vertical="center"/>
    </xf>
    <xf numFmtId="0" fontId="0" fillId="0" borderId="0"/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5" fillId="9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64" fillId="23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18" applyNumberFormat="0" applyFill="0" applyAlignment="0" applyProtection="0">
      <alignment vertical="center"/>
    </xf>
    <xf numFmtId="0" fontId="0" fillId="0" borderId="0"/>
    <xf numFmtId="0" fontId="89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18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74" fillId="13" borderId="17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3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4" fillId="0" borderId="2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184" fontId="2" fillId="0" borderId="1">
      <alignment vertical="center"/>
      <protection locked="0"/>
    </xf>
    <xf numFmtId="0" fontId="17" fillId="18" borderId="0" applyNumberFormat="0" applyBorder="0" applyAlignment="0" applyProtection="0">
      <alignment vertical="center"/>
    </xf>
    <xf numFmtId="0" fontId="4" fillId="0" borderId="0"/>
    <xf numFmtId="0" fontId="81" fillId="6" borderId="1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6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5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5" fillId="0" borderId="2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" fillId="0" borderId="0"/>
    <xf numFmtId="0" fontId="7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/>
    <xf numFmtId="0" fontId="17" fillId="17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" fontId="63" fillId="0" borderId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37" fontId="86" fillId="0" borderId="0">
      <alignment vertical="center"/>
    </xf>
    <xf numFmtId="0" fontId="17" fillId="9" borderId="0" applyNumberFormat="0" applyBorder="0" applyAlignment="0" applyProtection="0">
      <alignment vertical="center"/>
    </xf>
    <xf numFmtId="37" fontId="86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74" fillId="20" borderId="1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85" fontId="96" fillId="0" borderId="0">
      <alignment vertical="center"/>
    </xf>
    <xf numFmtId="0" fontId="74" fillId="13" borderId="17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7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4" fillId="0" borderId="0"/>
    <xf numFmtId="0" fontId="1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5" fillId="0" borderId="21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/>
    <xf numFmtId="0" fontId="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/>
    <xf numFmtId="0" fontId="17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17" fillId="17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98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" fillId="0" borderId="0">
      <alignment vertical="center"/>
    </xf>
    <xf numFmtId="178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74" fillId="20" borderId="1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0" borderId="0"/>
    <xf numFmtId="0" fontId="17" fillId="9" borderId="0" applyNumberFormat="0" applyBorder="0" applyAlignment="0" applyProtection="0">
      <alignment vertical="center"/>
    </xf>
    <xf numFmtId="0" fontId="37" fillId="0" borderId="0"/>
    <xf numFmtId="0" fontId="17" fillId="9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4" fillId="0" borderId="0"/>
    <xf numFmtId="178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/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67" fillId="23" borderId="0" applyNumberFormat="0" applyBorder="0" applyAlignment="0" applyProtection="0">
      <alignment vertical="center"/>
    </xf>
    <xf numFmtId="176" fontId="97" fillId="0" borderId="0" applyFill="0" applyBorder="0" applyAlignment="0"/>
    <xf numFmtId="0" fontId="67" fillId="23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7" fillId="0" borderId="0"/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/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/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/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0" fillId="0" borderId="0"/>
    <xf numFmtId="0" fontId="67" fillId="2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188" fontId="96" fillId="0" borderId="0"/>
    <xf numFmtId="0" fontId="67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16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0" fillId="0" borderId="0"/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67" fillId="2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67" fillId="24" borderId="0" applyNumberFormat="0" applyBorder="0" applyAlignment="0" applyProtection="0">
      <alignment vertical="center"/>
    </xf>
    <xf numFmtId="0" fontId="0" fillId="0" borderId="0"/>
    <xf numFmtId="0" fontId="64" fillId="8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64" fillId="8" borderId="0" applyNumberFormat="0" applyBorder="0" applyAlignment="0" applyProtection="0">
      <alignment vertical="center"/>
    </xf>
    <xf numFmtId="0" fontId="4" fillId="0" borderId="0"/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0" fillId="0" borderId="0"/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0" fillId="0" borderId="0"/>
    <xf numFmtId="0" fontId="64" fillId="10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64" fillId="1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8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3" fillId="0" borderId="0"/>
    <xf numFmtId="0" fontId="0" fillId="0" borderId="0">
      <alignment vertical="center"/>
    </xf>
    <xf numFmtId="0" fontId="8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2" fontId="99" fillId="0" borderId="0" applyProtection="0"/>
    <xf numFmtId="0" fontId="0" fillId="0" borderId="0"/>
    <xf numFmtId="178" fontId="0" fillId="0" borderId="0" applyFont="0" applyFill="0" applyBorder="0" applyAlignment="0" applyProtection="0"/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/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100" fillId="0" borderId="29" applyNumberFormat="0" applyAlignment="0" applyProtection="0">
      <alignment horizontal="left"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7" fillId="9" borderId="0" applyNumberFormat="0" applyBorder="0" applyAlignment="0" applyProtection="0">
      <alignment vertical="center"/>
    </xf>
    <xf numFmtId="0" fontId="0" fillId="0" borderId="0"/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0" fillId="0" borderId="0"/>
    <xf numFmtId="0" fontId="64" fillId="8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176" fontId="97" fillId="0" borderId="0" applyFill="0" applyBorder="0" applyAlignment="0">
      <alignment vertical="center"/>
    </xf>
    <xf numFmtId="41" fontId="63" fillId="0" borderId="0" applyFont="0" applyFill="0" applyBorder="0" applyAlignment="0" applyProtection="0"/>
    <xf numFmtId="0" fontId="17" fillId="0" borderId="0">
      <alignment vertical="center"/>
    </xf>
    <xf numFmtId="188" fontId="96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89" fontId="63" fillId="0" borderId="0" applyFont="0" applyFill="0" applyBorder="0" applyAlignment="0" applyProtection="0"/>
    <xf numFmtId="185" fontId="96" fillId="0" borderId="0"/>
    <xf numFmtId="0" fontId="74" fillId="13" borderId="17" applyNumberFormat="0" applyAlignment="0" applyProtection="0">
      <alignment vertical="center"/>
    </xf>
    <xf numFmtId="0" fontId="99" fillId="0" borderId="0" applyProtection="0">
      <alignment vertical="center"/>
    </xf>
    <xf numFmtId="0" fontId="74" fillId="20" borderId="17" applyNumberFormat="0" applyAlignment="0" applyProtection="0">
      <alignment vertical="center"/>
    </xf>
    <xf numFmtId="0" fontId="99" fillId="0" borderId="0" applyProtection="0"/>
    <xf numFmtId="190" fontId="96" fillId="0" borderId="0">
      <alignment vertical="center"/>
    </xf>
    <xf numFmtId="178" fontId="0" fillId="0" borderId="0" applyFont="0" applyFill="0" applyBorder="0" applyAlignment="0" applyProtection="0"/>
    <xf numFmtId="190" fontId="96" fillId="0" borderId="0"/>
    <xf numFmtId="2" fontId="99" fillId="0" borderId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100" fillId="0" borderId="29" applyNumberFormat="0" applyAlignment="0" applyProtection="0">
      <alignment horizontal="left" vertical="center"/>
    </xf>
    <xf numFmtId="0" fontId="100" fillId="0" borderId="14">
      <alignment horizontal="left" vertical="center"/>
    </xf>
    <xf numFmtId="0" fontId="67" fillId="2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00" fillId="0" borderId="14">
      <alignment horizontal="left" vertical="center"/>
    </xf>
    <xf numFmtId="0" fontId="98" fillId="0" borderId="0" applyProtection="0"/>
    <xf numFmtId="0" fontId="100" fillId="0" borderId="0" applyProtection="0">
      <alignment vertical="center"/>
    </xf>
    <xf numFmtId="0" fontId="100" fillId="0" borderId="0" applyProtection="0"/>
    <xf numFmtId="0" fontId="101" fillId="0" borderId="0">
      <alignment vertical="center"/>
    </xf>
    <xf numFmtId="0" fontId="0" fillId="0" borderId="0"/>
    <xf numFmtId="0" fontId="99" fillId="0" borderId="30" applyProtection="0">
      <alignment vertical="center"/>
    </xf>
    <xf numFmtId="0" fontId="99" fillId="0" borderId="30" applyProtection="0"/>
    <xf numFmtId="0" fontId="79" fillId="0" borderId="22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81" fillId="6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4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5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" fillId="0" borderId="0"/>
    <xf numFmtId="9" fontId="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0" fillId="0" borderId="0"/>
    <xf numFmtId="0" fontId="74" fillId="13" borderId="17" applyNumberFormat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0" fillId="0" borderId="0"/>
    <xf numFmtId="0" fontId="77" fillId="0" borderId="20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102" fillId="3" borderId="0" applyNumberFormat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0" fillId="0" borderId="0"/>
    <xf numFmtId="0" fontId="77" fillId="0" borderId="20" applyNumberFormat="0" applyFill="0" applyAlignment="0" applyProtection="0">
      <alignment vertical="center"/>
    </xf>
    <xf numFmtId="0" fontId="0" fillId="0" borderId="0"/>
    <xf numFmtId="0" fontId="77" fillId="0" borderId="20" applyNumberFormat="0" applyFill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0" fillId="0" borderId="0"/>
    <xf numFmtId="0" fontId="87" fillId="0" borderId="27" applyNumberFormat="0" applyFill="0" applyAlignment="0" applyProtection="0">
      <alignment vertical="center"/>
    </xf>
    <xf numFmtId="0" fontId="0" fillId="0" borderId="0"/>
    <xf numFmtId="0" fontId="87" fillId="0" borderId="27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/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/>
    <xf numFmtId="0" fontId="66" fillId="0" borderId="18" applyNumberFormat="0" applyFill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0" fillId="0" borderId="0"/>
    <xf numFmtId="0" fontId="89" fillId="0" borderId="18" applyNumberFormat="0" applyFill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63" fillId="0" borderId="0"/>
    <xf numFmtId="0" fontId="63" fillId="0" borderId="0"/>
    <xf numFmtId="0" fontId="75" fillId="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71" fillId="0" borderId="23" applyNumberFormat="0" applyFill="0" applyAlignment="0" applyProtection="0">
      <alignment vertical="center"/>
    </xf>
    <xf numFmtId="0" fontId="63" fillId="0" borderId="0"/>
    <xf numFmtId="0" fontId="63" fillId="0" borderId="0"/>
    <xf numFmtId="0" fontId="75" fillId="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79" fillId="0" borderId="22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0" fillId="0" borderId="0"/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93" fillId="0" borderId="3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95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73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/>
    <xf numFmtId="0" fontId="17" fillId="0" borderId="0"/>
    <xf numFmtId="0" fontId="4" fillId="0" borderId="0"/>
    <xf numFmtId="0" fontId="64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7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0" borderId="0"/>
    <xf numFmtId="178" fontId="0" fillId="0" borderId="0" applyFont="0" applyFill="0" applyBorder="0" applyAlignment="0" applyProtection="0"/>
    <xf numFmtId="0" fontId="97" fillId="0" borderId="0"/>
    <xf numFmtId="0" fontId="5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0" borderId="0"/>
    <xf numFmtId="178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36" fillId="0" borderId="0">
      <alignment vertical="center"/>
    </xf>
    <xf numFmtId="0" fontId="36" fillId="0" borderId="0"/>
    <xf numFmtId="0" fontId="36" fillId="0" borderId="0"/>
    <xf numFmtId="178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/>
    <xf numFmtId="0" fontId="63" fillId="0" borderId="0"/>
    <xf numFmtId="0" fontId="81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17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0" fillId="20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80" fillId="20" borderId="2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80" fillId="13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80" fillId="20" borderId="24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2" fillId="0" borderId="1">
      <alignment vertical="center"/>
      <protection locked="0"/>
    </xf>
    <xf numFmtId="0" fontId="17" fillId="0" borderId="0"/>
    <xf numFmtId="0" fontId="81" fillId="6" borderId="16" applyNumberFormat="0" applyAlignment="0" applyProtection="0">
      <alignment vertical="center"/>
    </xf>
    <xf numFmtId="0" fontId="0" fillId="0" borderId="0"/>
    <xf numFmtId="0" fontId="81" fillId="6" borderId="16" applyNumberFormat="0" applyAlignment="0" applyProtection="0">
      <alignment vertical="center"/>
    </xf>
    <xf numFmtId="0" fontId="4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5" fillId="9" borderId="17" applyNumberFormat="0" applyAlignment="0" applyProtection="0">
      <alignment vertical="center"/>
    </xf>
    <xf numFmtId="0" fontId="0" fillId="0" borderId="0">
      <alignment vertical="center"/>
    </xf>
    <xf numFmtId="0" fontId="65" fillId="9" borderId="17" applyNumberFormat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0" fillId="0" borderId="0" applyFont="0" applyFill="0" applyBorder="0" applyAlignment="0" applyProtection="0"/>
    <xf numFmtId="0" fontId="17" fillId="0" borderId="0"/>
    <xf numFmtId="0" fontId="75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/>
    <xf numFmtId="178" fontId="0" fillId="0" borderId="0" applyFont="0" applyFill="0" applyBorder="0" applyAlignment="0" applyProtection="0"/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0" fillId="0" borderId="0" applyFont="0" applyFill="0" applyBorder="0" applyAlignment="0" applyProtection="0"/>
    <xf numFmtId="0" fontId="17" fillId="0" borderId="0">
      <alignment vertical="center"/>
    </xf>
    <xf numFmtId="0" fontId="7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>
      <alignment vertical="center"/>
    </xf>
    <xf numFmtId="0" fontId="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0" fillId="0" borderId="0"/>
    <xf numFmtId="0" fontId="37" fillId="0" borderId="0"/>
    <xf numFmtId="0" fontId="0" fillId="0" borderId="0"/>
    <xf numFmtId="0" fontId="1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1" fillId="6" borderId="16" applyNumberFormat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7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0" borderId="0">
      <alignment vertical="center"/>
    </xf>
    <xf numFmtId="0" fontId="0" fillId="0" borderId="0"/>
    <xf numFmtId="0" fontId="63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3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63" fillId="0" borderId="0"/>
    <xf numFmtId="0" fontId="7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0" fillId="0" borderId="0">
      <alignment vertical="center"/>
    </xf>
    <xf numFmtId="0" fontId="0" fillId="0" borderId="0">
      <alignment vertical="center"/>
    </xf>
    <xf numFmtId="0" fontId="82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17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74" fillId="2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5" fillId="0" borderId="21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74" fillId="13" borderId="17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61" fillId="6" borderId="16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5" fillId="9" borderId="1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5" fillId="9" borderId="1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74" fillId="13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74" fillId="13" borderId="17" applyNumberFormat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10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13" borderId="2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67" fillId="23" borderId="0" applyNumberFormat="0" applyBorder="0" applyAlignment="0" applyProtection="0">
      <alignment vertical="center"/>
    </xf>
    <xf numFmtId="0" fontId="80" fillId="13" borderId="2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13" borderId="2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64" fillId="23" borderId="0" applyNumberFormat="0" applyBorder="0" applyAlignment="0" applyProtection="0">
      <alignment vertical="center"/>
    </xf>
    <xf numFmtId="0" fontId="80" fillId="13" borderId="2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20" borderId="24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80" fillId="13" borderId="2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4" borderId="19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4" fillId="0" borderId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13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80" fillId="20" borderId="24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65" fillId="9" borderId="17" applyNumberForma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65" fillId="9" borderId="17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105" fillId="0" borderId="0">
      <alignment vertical="center"/>
    </xf>
    <xf numFmtId="0" fontId="105" fillId="0" borderId="0"/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0" fontId="63" fillId="0" borderId="0"/>
    <xf numFmtId="0" fontId="64" fillId="16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14" borderId="19" applyNumberFormat="0" applyFont="0" applyAlignment="0" applyProtection="0">
      <alignment vertical="center"/>
    </xf>
  </cellStyleXfs>
  <cellXfs count="353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/>
    <xf numFmtId="0" fontId="3" fillId="0" borderId="0" xfId="566" applyFont="1" applyAlignment="1">
      <alignment horizontal="left" vertical="center"/>
    </xf>
    <xf numFmtId="0" fontId="4" fillId="0" borderId="0" xfId="566" applyFont="1" applyBorder="1" applyAlignment="1">
      <alignment horizontal="right" vertical="center"/>
    </xf>
    <xf numFmtId="0" fontId="5" fillId="0" borderId="1" xfId="644" applyFont="1" applyBorder="1" applyAlignment="1">
      <alignment horizontal="center" vertical="center"/>
    </xf>
    <xf numFmtId="0" fontId="5" fillId="0" borderId="2" xfId="644" applyFont="1" applyBorder="1" applyAlignment="1">
      <alignment horizontal="center" vertical="center"/>
    </xf>
    <xf numFmtId="0" fontId="5" fillId="0" borderId="1" xfId="644" applyFont="1" applyFill="1" applyBorder="1" applyAlignment="1">
      <alignment horizontal="center" vertical="center"/>
    </xf>
    <xf numFmtId="0" fontId="4" fillId="0" borderId="1" xfId="644" applyFont="1" applyBorder="1" applyAlignment="1">
      <alignment horizontal="left" vertical="center"/>
    </xf>
    <xf numFmtId="0" fontId="4" fillId="0" borderId="2" xfId="644" applyFont="1" applyBorder="1" applyAlignment="1">
      <alignment horizontal="left" vertical="center"/>
    </xf>
    <xf numFmtId="192" fontId="0" fillId="0" borderId="1" xfId="644" applyNumberFormat="1" applyFill="1" applyBorder="1" applyAlignment="1">
      <alignment horizontal="center" vertical="center"/>
    </xf>
    <xf numFmtId="192" fontId="4" fillId="0" borderId="1" xfId="644" applyNumberFormat="1" applyFont="1" applyFill="1" applyBorder="1" applyAlignment="1">
      <alignment horizontal="center" vertical="center"/>
    </xf>
    <xf numFmtId="192" fontId="5" fillId="0" borderId="1" xfId="644" applyNumberFormat="1" applyFont="1" applyFill="1" applyBorder="1" applyAlignment="1">
      <alignment horizontal="center" vertical="center"/>
    </xf>
    <xf numFmtId="192" fontId="0" fillId="0" borderId="1" xfId="644" applyNumberFormat="1" applyFont="1" applyFill="1" applyBorder="1" applyAlignment="1">
      <alignment horizontal="center" vertical="center"/>
    </xf>
    <xf numFmtId="0" fontId="6" fillId="0" borderId="0" xfId="566" applyFont="1" applyAlignment="1">
      <alignment horizontal="left" vertical="center" wrapText="1"/>
    </xf>
    <xf numFmtId="0" fontId="5" fillId="0" borderId="3" xfId="644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566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10" fillId="0" borderId="1" xfId="1108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3" fontId="12" fillId="0" borderId="1" xfId="3803" applyNumberFormat="1" applyFont="1" applyFill="1" applyBorder="1" applyAlignment="1" applyProtection="1">
      <alignment vertical="center"/>
    </xf>
    <xf numFmtId="0" fontId="12" fillId="0" borderId="1" xfId="907" applyFont="1" applyFill="1" applyBorder="1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2" fillId="0" borderId="1" xfId="3803" applyNumberFormat="1" applyFont="1" applyFill="1" applyBorder="1" applyAlignment="1" applyProtection="1">
      <alignment horizontal="left" vertical="center" indent="2"/>
    </xf>
    <xf numFmtId="0" fontId="0" fillId="0" borderId="0" xfId="3464" applyAlignment="1"/>
    <xf numFmtId="0" fontId="0" fillId="0" borderId="0" xfId="3464" applyFill="1" applyAlignment="1"/>
    <xf numFmtId="0" fontId="13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14" fillId="0" borderId="0" xfId="3894" applyFont="1">
      <alignment vertical="center"/>
    </xf>
    <xf numFmtId="0" fontId="0" fillId="0" borderId="0" xfId="3894">
      <alignment vertical="center"/>
    </xf>
    <xf numFmtId="193" fontId="0" fillId="0" borderId="0" xfId="3894" applyNumberFormat="1" applyAlignment="1">
      <alignment horizontal="right" vertical="center"/>
    </xf>
    <xf numFmtId="0" fontId="15" fillId="0" borderId="1" xfId="3464" applyNumberFormat="1" applyFont="1" applyFill="1" applyBorder="1" applyAlignment="1" applyProtection="1">
      <alignment horizontal="center" vertical="center" wrapText="1"/>
    </xf>
    <xf numFmtId="193" fontId="11" fillId="0" borderId="1" xfId="3894" applyNumberFormat="1" applyFont="1" applyBorder="1" applyAlignment="1">
      <alignment horizontal="center" vertical="center" wrapText="1"/>
    </xf>
    <xf numFmtId="0" fontId="5" fillId="0" borderId="1" xfId="3464" applyNumberFormat="1" applyFont="1" applyFill="1" applyBorder="1" applyAlignment="1" applyProtection="1">
      <alignment horizontal="left" vertical="center" wrapText="1"/>
    </xf>
    <xf numFmtId="194" fontId="5" fillId="0" borderId="1" xfId="3464" applyNumberFormat="1" applyFont="1" applyFill="1" applyBorder="1" applyAlignment="1" applyProtection="1">
      <alignment vertical="center" wrapText="1"/>
    </xf>
    <xf numFmtId="184" fontId="11" fillId="0" borderId="1" xfId="3069" applyNumberFormat="1" applyFont="1" applyFill="1" applyBorder="1" applyAlignment="1" applyProtection="1">
      <alignment vertical="center" wrapText="1"/>
    </xf>
    <xf numFmtId="49" fontId="2" fillId="0" borderId="1" xfId="3859" applyNumberFormat="1" applyFont="1" applyBorder="1" applyAlignment="1">
      <alignment vertical="center"/>
    </xf>
    <xf numFmtId="0" fontId="2" fillId="0" borderId="1" xfId="3464" applyFont="1" applyFill="1" applyBorder="1" applyAlignment="1">
      <alignment horizontal="center" vertical="center"/>
    </xf>
    <xf numFmtId="186" fontId="2" fillId="0" borderId="1" xfId="3464" applyNumberFormat="1" applyFont="1" applyBorder="1" applyAlignment="1">
      <alignment horizontal="center" vertical="center"/>
    </xf>
    <xf numFmtId="49" fontId="2" fillId="0" borderId="1" xfId="2862" applyNumberFormat="1" applyFont="1" applyBorder="1" applyAlignment="1">
      <alignment vertical="center"/>
    </xf>
    <xf numFmtId="49" fontId="2" fillId="0" borderId="1" xfId="2866" applyNumberFormat="1" applyFont="1" applyBorder="1" applyAlignment="1">
      <alignment vertical="center"/>
    </xf>
    <xf numFmtId="0" fontId="2" fillId="0" borderId="1" xfId="3464" applyFont="1" applyFill="1" applyBorder="1" applyAlignment="1">
      <alignment vertical="center"/>
    </xf>
    <xf numFmtId="0" fontId="2" fillId="0" borderId="1" xfId="3464" applyFont="1" applyBorder="1" applyAlignment="1">
      <alignment vertical="center"/>
    </xf>
    <xf numFmtId="49" fontId="2" fillId="0" borderId="1" xfId="3447" applyNumberFormat="1" applyFont="1" applyBorder="1" applyAlignment="1">
      <alignment vertical="center"/>
    </xf>
    <xf numFmtId="0" fontId="16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2870" applyNumberFormat="1" applyFont="1" applyBorder="1" applyAlignment="1">
      <alignment vertical="center"/>
    </xf>
    <xf numFmtId="0" fontId="17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3297" applyNumberFormat="1" applyFont="1" applyBorder="1" applyAlignment="1">
      <alignment vertical="center"/>
    </xf>
    <xf numFmtId="49" fontId="2" fillId="0" borderId="1" xfId="3860" applyNumberFormat="1" applyFont="1" applyBorder="1" applyAlignment="1">
      <alignment vertical="center"/>
    </xf>
    <xf numFmtId="49" fontId="2" fillId="0" borderId="1" xfId="2863" applyNumberFormat="1" applyFont="1" applyBorder="1" applyAlignment="1">
      <alignment vertical="center"/>
    </xf>
    <xf numFmtId="49" fontId="2" fillId="0" borderId="1" xfId="3857" applyNumberFormat="1" applyFont="1" applyBorder="1" applyAlignment="1">
      <alignment vertical="center"/>
    </xf>
    <xf numFmtId="49" fontId="2" fillId="0" borderId="1" xfId="3292" applyNumberFormat="1" applyFont="1" applyBorder="1" applyAlignment="1">
      <alignment vertical="center"/>
    </xf>
    <xf numFmtId="49" fontId="2" fillId="2" borderId="1" xfId="3859" applyNumberFormat="1" applyFont="1" applyFill="1" applyBorder="1" applyAlignment="1">
      <alignment vertical="center"/>
    </xf>
    <xf numFmtId="0" fontId="17" fillId="2" borderId="1" xfId="3464" applyNumberFormat="1" applyFont="1" applyFill="1" applyBorder="1" applyAlignment="1" applyProtection="1">
      <alignment horizontal="left" vertical="center" wrapText="1"/>
    </xf>
    <xf numFmtId="0" fontId="0" fillId="0" borderId="1" xfId="3464" applyFill="1" applyBorder="1" applyAlignment="1">
      <alignment vertical="center"/>
    </xf>
    <xf numFmtId="0" fontId="0" fillId="0" borderId="1" xfId="3464" applyBorder="1" applyAlignment="1">
      <alignment vertical="center"/>
    </xf>
    <xf numFmtId="0" fontId="2" fillId="0" borderId="1" xfId="3464" applyFont="1" applyBorder="1" applyAlignment="1">
      <alignment horizontal="center" vertical="center"/>
    </xf>
    <xf numFmtId="0" fontId="18" fillId="0" borderId="0" xfId="3894" applyFont="1" applyAlignment="1">
      <alignment horizontal="center" vertical="center"/>
    </xf>
    <xf numFmtId="193" fontId="0" fillId="0" borderId="0" xfId="3894" applyNumberFormat="1">
      <alignment vertical="center"/>
    </xf>
    <xf numFmtId="0" fontId="19" fillId="0" borderId="0" xfId="0" applyFont="1" applyAlignment="1">
      <alignment vertical="center"/>
    </xf>
    <xf numFmtId="0" fontId="20" fillId="0" borderId="0" xfId="2267" applyFont="1" applyFill="1" applyAlignment="1">
      <alignment horizontal="center" vertical="center"/>
    </xf>
    <xf numFmtId="0" fontId="17" fillId="0" borderId="0" xfId="2267" applyFont="1" applyFill="1" applyAlignment="1">
      <alignment vertical="center"/>
    </xf>
    <xf numFmtId="0" fontId="17" fillId="0" borderId="0" xfId="2267" applyFont="1" applyFill="1" applyBorder="1" applyAlignment="1">
      <alignment horizontal="right" vertical="center"/>
    </xf>
    <xf numFmtId="0" fontId="21" fillId="0" borderId="1" xfId="2267" applyFont="1" applyFill="1" applyBorder="1" applyAlignment="1">
      <alignment horizontal="center" vertical="center"/>
    </xf>
    <xf numFmtId="0" fontId="15" fillId="0" borderId="1" xfId="2267" applyFont="1" applyFill="1" applyBorder="1" applyAlignment="1">
      <alignment horizontal="center" vertical="center"/>
    </xf>
    <xf numFmtId="196" fontId="22" fillId="0" borderId="1" xfId="566" applyNumberFormat="1" applyFont="1" applyFill="1" applyBorder="1" applyAlignment="1" applyProtection="1">
      <alignment horizontal="center" vertical="center"/>
      <protection locked="0"/>
    </xf>
    <xf numFmtId="0" fontId="23" fillId="0" borderId="1" xfId="2267" applyFont="1" applyFill="1" applyBorder="1" applyAlignment="1">
      <alignment horizontal="center" vertical="center"/>
    </xf>
    <xf numFmtId="0" fontId="24" fillId="0" borderId="5" xfId="2267" applyFont="1" applyFill="1" applyBorder="1" applyAlignment="1">
      <alignment horizontal="center" vertical="center" wrapText="1"/>
    </xf>
    <xf numFmtId="0" fontId="24" fillId="0" borderId="6" xfId="2267" applyFont="1" applyFill="1" applyBorder="1" applyAlignment="1">
      <alignment horizontal="center" vertical="center" wrapText="1"/>
    </xf>
    <xf numFmtId="0" fontId="24" fillId="0" borderId="7" xfId="2267" applyFont="1" applyFill="1" applyBorder="1" applyAlignment="1">
      <alignment horizontal="center" vertical="center" wrapText="1"/>
    </xf>
    <xf numFmtId="0" fontId="24" fillId="0" borderId="8" xfId="2267" applyFont="1" applyFill="1" applyBorder="1" applyAlignment="1">
      <alignment horizontal="center" vertical="center" wrapText="1"/>
    </xf>
    <xf numFmtId="0" fontId="24" fillId="0" borderId="0" xfId="2267" applyFont="1" applyFill="1" applyAlignment="1">
      <alignment horizontal="center" vertical="center" wrapText="1"/>
    </xf>
    <xf numFmtId="0" fontId="24" fillId="0" borderId="9" xfId="2267" applyFont="1" applyFill="1" applyBorder="1" applyAlignment="1">
      <alignment horizontal="center" vertical="center" wrapText="1"/>
    </xf>
    <xf numFmtId="0" fontId="24" fillId="0" borderId="10" xfId="2267" applyFont="1" applyFill="1" applyBorder="1" applyAlignment="1">
      <alignment horizontal="center" vertical="center" wrapText="1"/>
    </xf>
    <xf numFmtId="0" fontId="24" fillId="0" borderId="4" xfId="2267" applyFont="1" applyFill="1" applyBorder="1" applyAlignment="1">
      <alignment horizontal="center" vertical="center" wrapText="1"/>
    </xf>
    <xf numFmtId="0" fontId="24" fillId="0" borderId="11" xfId="2267" applyFont="1" applyFill="1" applyBorder="1" applyAlignment="1">
      <alignment horizontal="center" vertical="center" wrapText="1"/>
    </xf>
    <xf numFmtId="0" fontId="25" fillId="0" borderId="0" xfId="3894" applyFont="1">
      <alignment vertical="center"/>
    </xf>
    <xf numFmtId="0" fontId="24" fillId="0" borderId="1" xfId="2267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3" fillId="0" borderId="0" xfId="2267" applyFont="1" applyAlignment="1">
      <alignment horizontal="center" vertical="center"/>
    </xf>
    <xf numFmtId="0" fontId="17" fillId="0" borderId="0" xfId="2267" applyBorder="1">
      <alignment vertical="center"/>
    </xf>
    <xf numFmtId="0" fontId="28" fillId="0" borderId="0" xfId="2267" applyFont="1" applyBorder="1" applyAlignment="1">
      <alignment vertical="center"/>
    </xf>
    <xf numFmtId="0" fontId="28" fillId="0" borderId="0" xfId="2267" applyFont="1" applyBorder="1" applyAlignment="1">
      <alignment horizontal="right" vertical="center"/>
    </xf>
    <xf numFmtId="0" fontId="24" fillId="0" borderId="1" xfId="2267" applyFont="1" applyBorder="1" applyAlignment="1">
      <alignment horizontal="center" vertical="center" wrapText="1"/>
    </xf>
    <xf numFmtId="49" fontId="7" fillId="0" borderId="1" xfId="2867" applyNumberFormat="1" applyFont="1" applyBorder="1"/>
    <xf numFmtId="0" fontId="24" fillId="0" borderId="1" xfId="2267" applyFont="1" applyBorder="1" applyAlignment="1">
      <alignment horizontal="center" vertical="center"/>
    </xf>
    <xf numFmtId="0" fontId="23" fillId="0" borderId="1" xfId="2267" applyFont="1" applyBorder="1" applyAlignment="1">
      <alignment horizontal="center" vertical="center"/>
    </xf>
    <xf numFmtId="49" fontId="7" fillId="0" borderId="1" xfId="2867" applyNumberFormat="1" applyFont="1" applyBorder="1" applyAlignment="1">
      <alignment horizontal="left" indent="2"/>
    </xf>
    <xf numFmtId="49" fontId="7" fillId="0" borderId="1" xfId="2867" applyNumberFormat="1" applyFont="1" applyBorder="1" applyAlignment="1"/>
    <xf numFmtId="186" fontId="7" fillId="0" borderId="1" xfId="0" applyNumberFormat="1" applyFont="1" applyBorder="1" applyAlignment="1">
      <alignment horizontal="center" vertical="center"/>
    </xf>
    <xf numFmtId="0" fontId="23" fillId="0" borderId="1" xfId="2267" applyFont="1" applyBorder="1" applyAlignment="1">
      <alignment horizontal="left" vertical="center"/>
    </xf>
    <xf numFmtId="0" fontId="23" fillId="0" borderId="1" xfId="2267" applyFont="1" applyBorder="1">
      <alignment vertical="center"/>
    </xf>
    <xf numFmtId="186" fontId="23" fillId="0" borderId="1" xfId="2267" applyNumberFormat="1" applyFont="1" applyBorder="1" applyAlignment="1">
      <alignment horizontal="center" vertical="center"/>
    </xf>
    <xf numFmtId="0" fontId="23" fillId="0" borderId="1" xfId="2267" applyFont="1" applyBorder="1" applyAlignment="1">
      <alignment vertical="center"/>
    </xf>
    <xf numFmtId="0" fontId="23" fillId="0" borderId="1" xfId="2267" applyFont="1" applyBorder="1" applyAlignment="1">
      <alignment horizontal="left" vertical="center" indent="2"/>
    </xf>
    <xf numFmtId="0" fontId="23" fillId="2" borderId="1" xfId="2267" applyFont="1" applyFill="1" applyBorder="1">
      <alignment vertical="center"/>
    </xf>
    <xf numFmtId="0" fontId="18" fillId="0" borderId="0" xfId="0" applyFont="1" applyAlignment="1">
      <alignment vertical="center"/>
    </xf>
    <xf numFmtId="0" fontId="1" fillId="0" borderId="0" xfId="2267" applyFont="1" applyAlignment="1">
      <alignment horizontal="center" vertical="center"/>
    </xf>
    <xf numFmtId="0" fontId="17" fillId="0" borderId="0" xfId="2267">
      <alignment vertical="center"/>
    </xf>
    <xf numFmtId="0" fontId="17" fillId="0" borderId="0" xfId="2267" applyFont="1" applyBorder="1" applyAlignment="1">
      <alignment horizontal="center" vertical="center"/>
    </xf>
    <xf numFmtId="0" fontId="29" fillId="0" borderId="1" xfId="2267" applyFont="1" applyBorder="1" applyAlignment="1">
      <alignment horizontal="center" vertical="center"/>
    </xf>
    <xf numFmtId="0" fontId="23" fillId="0" borderId="3" xfId="2267" applyNumberFormat="1" applyFont="1" applyBorder="1" applyAlignment="1">
      <alignment horizontal="center" vertical="top" wrapText="1"/>
    </xf>
    <xf numFmtId="0" fontId="23" fillId="0" borderId="12" xfId="2267" applyNumberFormat="1" applyFont="1" applyBorder="1" applyAlignment="1">
      <alignment horizontal="center" vertical="top" wrapText="1"/>
    </xf>
    <xf numFmtId="0" fontId="25" fillId="0" borderId="1" xfId="2267" applyFont="1" applyBorder="1">
      <alignment vertical="center"/>
    </xf>
    <xf numFmtId="0" fontId="24" fillId="0" borderId="1" xfId="2267" applyFont="1" applyBorder="1">
      <alignment vertical="center"/>
    </xf>
    <xf numFmtId="0" fontId="23" fillId="0" borderId="13" xfId="2267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center"/>
    </xf>
    <xf numFmtId="0" fontId="30" fillId="0" borderId="6" xfId="0" applyFont="1" applyBorder="1" applyAlignment="1">
      <alignment horizontal="left" vertical="center" wrapText="1"/>
    </xf>
    <xf numFmtId="0" fontId="17" fillId="0" borderId="0" xfId="2267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95" fontId="23" fillId="0" borderId="1" xfId="27" applyNumberFormat="1" applyFont="1" applyFill="1" applyBorder="1" applyAlignment="1" applyProtection="1">
      <alignment vertical="center"/>
    </xf>
    <xf numFmtId="0" fontId="31" fillId="0" borderId="1" xfId="0" applyFont="1" applyBorder="1" applyAlignment="1">
      <alignment horizontal="left" vertical="center" wrapText="1"/>
    </xf>
    <xf numFmtId="195" fontId="23" fillId="0" borderId="1" xfId="27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95" fontId="0" fillId="0" borderId="1" xfId="27" applyNumberFormat="1" applyFont="1" applyBorder="1" applyAlignment="1">
      <alignment horizontal="center" vertical="center"/>
    </xf>
    <xf numFmtId="0" fontId="17" fillId="0" borderId="0" xfId="2267" applyFont="1" applyBorder="1" applyAlignment="1">
      <alignment horizontal="right" vertical="center"/>
    </xf>
    <xf numFmtId="0" fontId="26" fillId="0" borderId="1" xfId="1108" applyFont="1" applyFill="1" applyBorder="1" applyAlignment="1">
      <alignment horizontal="center" vertical="center" wrapText="1"/>
    </xf>
    <xf numFmtId="0" fontId="24" fillId="0" borderId="1" xfId="2267" applyFont="1" applyBorder="1" applyAlignment="1">
      <alignment horizontal="left" vertical="center"/>
    </xf>
    <xf numFmtId="186" fontId="12" fillId="0" borderId="1" xfId="0" applyNumberFormat="1" applyFont="1" applyBorder="1" applyAlignment="1">
      <alignment horizontal="center" vertical="center" wrapText="1"/>
    </xf>
    <xf numFmtId="0" fontId="7" fillId="0" borderId="1" xfId="1108" applyFont="1" applyFill="1" applyBorder="1" applyAlignment="1">
      <alignment horizontal="center" vertical="center" wrapText="1"/>
    </xf>
    <xf numFmtId="3" fontId="7" fillId="0" borderId="1" xfId="3853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195" fontId="23" fillId="0" borderId="1" xfId="27" applyNumberFormat="1" applyFont="1" applyFill="1" applyBorder="1" applyAlignment="1" applyProtection="1">
      <alignment horizontal="left"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6" fillId="0" borderId="1" xfId="1640" applyFont="1" applyBorder="1" applyAlignment="1">
      <alignment horizontal="center" vertical="center"/>
    </xf>
    <xf numFmtId="0" fontId="26" fillId="0" borderId="1" xfId="1108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1109" applyFont="1" applyBorder="1" applyAlignment="1">
      <alignment horizontal="center" vertical="center"/>
    </xf>
    <xf numFmtId="186" fontId="7" fillId="0" borderId="1" xfId="1109" applyNumberFormat="1" applyFont="1" applyFill="1" applyBorder="1" applyAlignment="1">
      <alignment horizontal="center" vertical="center"/>
    </xf>
    <xf numFmtId="186" fontId="7" fillId="0" borderId="1" xfId="1109" applyNumberFormat="1" applyFont="1" applyFill="1" applyBorder="1" applyAlignment="1">
      <alignment horizontal="center" vertical="center"/>
    </xf>
    <xf numFmtId="0" fontId="7" fillId="0" borderId="1" xfId="1109" applyFont="1" applyBorder="1" applyAlignment="1">
      <alignment vertical="center"/>
    </xf>
    <xf numFmtId="0" fontId="7" fillId="0" borderId="1" xfId="1109" applyFont="1" applyFill="1" applyBorder="1" applyAlignment="1">
      <alignment horizontal="center" vertical="center"/>
    </xf>
    <xf numFmtId="197" fontId="7" fillId="0" borderId="1" xfId="1109" applyNumberFormat="1" applyFont="1" applyFill="1" applyBorder="1" applyAlignment="1">
      <alignment horizontal="center" vertical="center"/>
    </xf>
    <xf numFmtId="0" fontId="7" fillId="0" borderId="1" xfId="1109" applyFont="1" applyFill="1" applyBorder="1" applyAlignment="1">
      <alignment horizontal="center" vertical="center"/>
    </xf>
    <xf numFmtId="0" fontId="7" fillId="0" borderId="1" xfId="1109" applyFont="1" applyBorder="1" applyAlignment="1">
      <alignment horizontal="left" vertical="center" wrapText="1"/>
    </xf>
    <xf numFmtId="197" fontId="7" fillId="0" borderId="1" xfId="1109" applyNumberFormat="1" applyFont="1" applyFill="1" applyBorder="1" applyAlignment="1">
      <alignment horizontal="center" vertical="center" wrapText="1"/>
    </xf>
    <xf numFmtId="0" fontId="7" fillId="0" borderId="1" xfId="1109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7" fillId="0" borderId="1" xfId="1109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644" applyAlignment="1">
      <alignment vertical="center"/>
    </xf>
    <xf numFmtId="0" fontId="13" fillId="0" borderId="0" xfId="2871" applyFont="1" applyAlignment="1">
      <alignment horizontal="center" vertical="center"/>
    </xf>
    <xf numFmtId="0" fontId="0" fillId="0" borderId="0" xfId="2231" applyAlignment="1">
      <alignment horizontal="center" vertical="center"/>
    </xf>
    <xf numFmtId="0" fontId="2" fillId="0" borderId="0" xfId="2231" applyFont="1" applyAlignment="1">
      <alignment horizontal="right" vertical="center"/>
    </xf>
    <xf numFmtId="0" fontId="11" fillId="0" borderId="1" xfId="2231" applyFont="1" applyBorder="1" applyAlignment="1">
      <alignment horizontal="center" vertical="center"/>
    </xf>
    <xf numFmtId="0" fontId="2" fillId="0" borderId="1" xfId="2231" applyFont="1" applyBorder="1" applyAlignment="1">
      <alignment horizontal="left" vertical="center"/>
    </xf>
    <xf numFmtId="0" fontId="2" fillId="0" borderId="2" xfId="2231" applyNumberFormat="1" applyFont="1" applyBorder="1" applyAlignment="1">
      <alignment horizontal="center" vertical="center" wrapText="1"/>
    </xf>
    <xf numFmtId="0" fontId="2" fillId="0" borderId="14" xfId="2231" applyNumberFormat="1" applyFont="1" applyBorder="1" applyAlignment="1">
      <alignment horizontal="center" vertical="center" wrapText="1"/>
    </xf>
    <xf numFmtId="0" fontId="2" fillId="0" borderId="15" xfId="2231" applyNumberFormat="1" applyFont="1" applyBorder="1" applyAlignment="1">
      <alignment horizontal="center" vertical="center" wrapText="1"/>
    </xf>
    <xf numFmtId="0" fontId="2" fillId="0" borderId="1" xfId="2231" applyFont="1" applyBorder="1" applyAlignment="1">
      <alignment vertical="center"/>
    </xf>
    <xf numFmtId="0" fontId="11" fillId="0" borderId="1" xfId="2231" applyFont="1" applyBorder="1" applyAlignment="1">
      <alignment vertical="center"/>
    </xf>
    <xf numFmtId="0" fontId="0" fillId="0" borderId="6" xfId="2231" applyFont="1" applyBorder="1" applyAlignment="1">
      <alignment vertical="center" wrapText="1"/>
    </xf>
    <xf numFmtId="0" fontId="0" fillId="0" borderId="6" xfId="2231" applyBorder="1" applyAlignment="1">
      <alignment vertical="center" wrapText="1"/>
    </xf>
    <xf numFmtId="0" fontId="9" fillId="0" borderId="0" xfId="2871" applyFont="1" applyAlignment="1">
      <alignment horizontal="center" vertical="center"/>
    </xf>
    <xf numFmtId="0" fontId="0" fillId="0" borderId="0" xfId="2871" applyFont="1" applyAlignment="1">
      <alignment horizontal="center" vertical="center"/>
    </xf>
    <xf numFmtId="0" fontId="26" fillId="0" borderId="1" xfId="2871" applyFont="1" applyBorder="1" applyAlignment="1">
      <alignment horizontal="center" vertical="center" wrapText="1"/>
    </xf>
    <xf numFmtId="0" fontId="26" fillId="0" borderId="1" xfId="2871" applyFont="1" applyBorder="1">
      <alignment vertical="center"/>
    </xf>
    <xf numFmtId="0" fontId="7" fillId="0" borderId="3" xfId="2871" applyNumberFormat="1" applyFont="1" applyBorder="1" applyAlignment="1">
      <alignment horizontal="left" vertical="top" wrapText="1"/>
    </xf>
    <xf numFmtId="0" fontId="7" fillId="0" borderId="1" xfId="2871" applyFont="1" applyBorder="1" applyAlignment="1">
      <alignment horizontal="left" vertical="center" indent="1"/>
    </xf>
    <xf numFmtId="0" fontId="7" fillId="0" borderId="12" xfId="2871" applyNumberFormat="1" applyFont="1" applyBorder="1" applyAlignment="1">
      <alignment horizontal="left" vertical="top" wrapText="1"/>
    </xf>
    <xf numFmtId="0" fontId="7" fillId="2" borderId="1" xfId="2871" applyFont="1" applyFill="1" applyBorder="1" applyAlignment="1">
      <alignment horizontal="left" vertical="center" indent="1"/>
    </xf>
    <xf numFmtId="0" fontId="7" fillId="0" borderId="1" xfId="0" applyFont="1" applyBorder="1" applyAlignment="1">
      <alignment vertical="center"/>
    </xf>
    <xf numFmtId="0" fontId="7" fillId="0" borderId="13" xfId="2871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32" fillId="0" borderId="0" xfId="316" applyFont="1">
      <alignment vertical="center"/>
    </xf>
    <xf numFmtId="0" fontId="33" fillId="0" borderId="0" xfId="316">
      <alignment vertical="center"/>
    </xf>
    <xf numFmtId="0" fontId="28" fillId="0" borderId="0" xfId="316" applyFont="1">
      <alignment vertical="center"/>
    </xf>
    <xf numFmtId="0" fontId="13" fillId="0" borderId="0" xfId="316" applyFont="1" applyFill="1" applyAlignment="1">
      <alignment horizontal="center" vertical="center"/>
    </xf>
    <xf numFmtId="0" fontId="33" fillId="0" borderId="0" xfId="316" applyAlignment="1">
      <alignment horizontal="left" vertical="center" wrapText="1"/>
    </xf>
    <xf numFmtId="0" fontId="28" fillId="0" borderId="0" xfId="316" applyFont="1" applyAlignment="1">
      <alignment horizontal="right" vertical="center"/>
    </xf>
    <xf numFmtId="0" fontId="24" fillId="0" borderId="1" xfId="31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6" fontId="23" fillId="0" borderId="1" xfId="316" applyNumberFormat="1" applyFont="1" applyBorder="1" applyAlignment="1">
      <alignment horizontal="center" vertical="center" wrapText="1"/>
    </xf>
    <xf numFmtId="49" fontId="26" fillId="0" borderId="1" xfId="2238" applyNumberFormat="1" applyFont="1" applyBorder="1" applyAlignment="1">
      <alignment horizontal="left" vertical="center" wrapText="1"/>
    </xf>
    <xf numFmtId="0" fontId="23" fillId="0" borderId="1" xfId="316" applyFont="1" applyBorder="1" applyAlignment="1">
      <alignment horizontal="center" vertical="center" wrapText="1"/>
    </xf>
    <xf numFmtId="49" fontId="7" fillId="0" borderId="1" xfId="2238" applyNumberFormat="1" applyFont="1" applyBorder="1" applyAlignment="1">
      <alignment horizontal="left" vertical="center" wrapText="1"/>
    </xf>
    <xf numFmtId="0" fontId="25" fillId="0" borderId="0" xfId="316" applyFont="1">
      <alignment vertical="center"/>
    </xf>
    <xf numFmtId="0" fontId="23" fillId="0" borderId="1" xfId="316" applyFont="1" applyFill="1" applyBorder="1" applyAlignment="1">
      <alignment horizontal="center" vertical="center" wrapText="1"/>
    </xf>
    <xf numFmtId="49" fontId="7" fillId="0" borderId="1" xfId="2238" applyNumberFormat="1" applyFont="1" applyFill="1" applyBorder="1" applyAlignment="1">
      <alignment horizontal="left" vertical="center" wrapText="1"/>
    </xf>
    <xf numFmtId="0" fontId="23" fillId="0" borderId="1" xfId="316" applyFont="1" applyFill="1" applyBorder="1" applyAlignment="1">
      <alignment horizontal="center" vertical="center" wrapText="1"/>
    </xf>
    <xf numFmtId="0" fontId="23" fillId="0" borderId="1" xfId="316" applyFont="1" applyFill="1" applyBorder="1" applyAlignment="1">
      <alignment horizontal="center" vertical="center" wrapText="1"/>
    </xf>
    <xf numFmtId="186" fontId="23" fillId="0" borderId="1" xfId="316" applyNumberFormat="1" applyFont="1" applyFill="1" applyBorder="1" applyAlignment="1">
      <alignment horizontal="center" vertical="center" wrapText="1"/>
    </xf>
    <xf numFmtId="49" fontId="26" fillId="0" borderId="1" xfId="2238" applyNumberFormat="1" applyFont="1" applyFill="1" applyBorder="1" applyAlignment="1">
      <alignment horizontal="left" vertical="center" wrapText="1"/>
    </xf>
    <xf numFmtId="0" fontId="24" fillId="0" borderId="1" xfId="316" applyFont="1" applyFill="1" applyBorder="1" applyAlignment="1">
      <alignment horizontal="left" vertical="center" wrapText="1"/>
    </xf>
    <xf numFmtId="0" fontId="24" fillId="0" borderId="1" xfId="316" applyFont="1" applyFill="1" applyBorder="1" applyAlignment="1">
      <alignment horizontal="left" vertical="center" wrapText="1"/>
    </xf>
    <xf numFmtId="0" fontId="23" fillId="0" borderId="1" xfId="316" applyFont="1" applyFill="1" applyBorder="1" applyAlignment="1">
      <alignment horizontal="left" vertical="center" wrapText="1"/>
    </xf>
    <xf numFmtId="0" fontId="23" fillId="0" borderId="1" xfId="316" applyFont="1" applyFill="1" applyBorder="1" applyAlignment="1">
      <alignment horizontal="left" vertical="center" wrapText="1"/>
    </xf>
    <xf numFmtId="0" fontId="7" fillId="0" borderId="1" xfId="1109" applyFont="1" applyFill="1" applyBorder="1" applyAlignment="1">
      <alignment horizontal="center" vertical="center" wrapText="1"/>
    </xf>
    <xf numFmtId="186" fontId="7" fillId="0" borderId="1" xfId="0" applyNumberFormat="1" applyFont="1" applyFill="1" applyBorder="1" applyAlignment="1">
      <alignment horizontal="center" vertical="center"/>
    </xf>
    <xf numFmtId="0" fontId="23" fillId="0" borderId="1" xfId="316" applyFont="1" applyBorder="1" applyAlignment="1">
      <alignment horizontal="left" vertical="center" wrapText="1"/>
    </xf>
    <xf numFmtId="0" fontId="24" fillId="0" borderId="1" xfId="316" applyFont="1" applyBorder="1" applyAlignment="1">
      <alignment horizontal="left" vertical="center" wrapText="1"/>
    </xf>
    <xf numFmtId="0" fontId="34" fillId="0" borderId="0" xfId="316" applyFont="1">
      <alignment vertical="center"/>
    </xf>
    <xf numFmtId="0" fontId="35" fillId="0" borderId="0" xfId="316" applyFont="1">
      <alignment vertical="center"/>
    </xf>
    <xf numFmtId="0" fontId="33" fillId="0" borderId="0" xfId="2899">
      <alignment vertical="center"/>
    </xf>
    <xf numFmtId="0" fontId="28" fillId="0" borderId="0" xfId="2899" applyFont="1">
      <alignment vertical="center"/>
    </xf>
    <xf numFmtId="0" fontId="13" fillId="0" borderId="0" xfId="2899" applyFont="1" applyFill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4" fillId="0" borderId="1" xfId="2899" applyFont="1" applyFill="1" applyBorder="1" applyAlignment="1">
      <alignment horizontal="center" vertical="center"/>
    </xf>
    <xf numFmtId="186" fontId="7" fillId="0" borderId="1" xfId="0" applyNumberFormat="1" applyFont="1" applyBorder="1" applyAlignment="1">
      <alignment horizontal="center" vertical="center" wrapText="1"/>
    </xf>
    <xf numFmtId="0" fontId="23" fillId="0" borderId="1" xfId="3430" applyFont="1" applyFill="1" applyBorder="1" applyAlignment="1">
      <alignment horizontal="left" vertical="center"/>
    </xf>
    <xf numFmtId="1" fontId="23" fillId="0" borderId="1" xfId="2899" applyNumberFormat="1" applyFont="1" applyBorder="1" applyAlignment="1">
      <alignment horizontal="center" vertical="center"/>
    </xf>
    <xf numFmtId="49" fontId="37" fillId="0" borderId="0" xfId="2235" applyNumberFormat="1" applyFont="1"/>
    <xf numFmtId="1" fontId="33" fillId="0" borderId="0" xfId="2899" applyNumberFormat="1">
      <alignment vertical="center"/>
    </xf>
    <xf numFmtId="1" fontId="25" fillId="0" borderId="0" xfId="2899" applyNumberFormat="1" applyFont="1">
      <alignment vertical="center"/>
    </xf>
    <xf numFmtId="0" fontId="38" fillId="0" borderId="6" xfId="2899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1108" applyFont="1" applyFill="1" applyAlignment="1"/>
    <xf numFmtId="0" fontId="0" fillId="0" borderId="0" xfId="1108" applyFont="1" applyFill="1" applyAlignment="1">
      <alignment horizontal="center" vertical="center"/>
    </xf>
    <xf numFmtId="0" fontId="9" fillId="0" borderId="0" xfId="1108" applyFont="1" applyFill="1" applyAlignment="1">
      <alignment horizontal="center"/>
    </xf>
    <xf numFmtId="0" fontId="9" fillId="0" borderId="0" xfId="1108" applyFont="1" applyFill="1" applyAlignment="1">
      <alignment horizontal="center" vertical="center"/>
    </xf>
    <xf numFmtId="0" fontId="9" fillId="0" borderId="0" xfId="1108" applyFont="1" applyFill="1" applyAlignment="1">
      <alignment horizontal="right"/>
    </xf>
    <xf numFmtId="0" fontId="19" fillId="0" borderId="0" xfId="1108" applyFont="1" applyFill="1" applyAlignment="1">
      <alignment vertical="center"/>
    </xf>
    <xf numFmtId="0" fontId="10" fillId="0" borderId="2" xfId="1108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39" fillId="0" borderId="0" xfId="200" applyFont="1" applyFill="1" applyAlignment="1" applyProtection="1">
      <alignment vertical="center" wrapText="1"/>
      <protection hidden="1"/>
    </xf>
    <xf numFmtId="3" fontId="40" fillId="0" borderId="1" xfId="3803" applyNumberFormat="1" applyFont="1" applyFill="1" applyBorder="1" applyAlignment="1" applyProtection="1">
      <alignment vertical="center"/>
    </xf>
    <xf numFmtId="195" fontId="4" fillId="0" borderId="1" xfId="27" applyNumberFormat="1" applyFont="1" applyFill="1" applyBorder="1" applyAlignment="1">
      <alignment horizontal="center" vertical="center" wrapText="1"/>
    </xf>
    <xf numFmtId="195" fontId="4" fillId="0" borderId="1" xfId="27" applyNumberFormat="1" applyFont="1" applyFill="1" applyBorder="1" applyAlignment="1">
      <alignment horizontal="right" vertical="center" wrapText="1"/>
    </xf>
    <xf numFmtId="196" fontId="7" fillId="0" borderId="1" xfId="0" applyNumberFormat="1" applyFont="1" applyBorder="1" applyAlignment="1">
      <alignment horizontal="right" vertical="center" wrapText="1"/>
    </xf>
    <xf numFmtId="0" fontId="41" fillId="0" borderId="1" xfId="0" applyFont="1" applyFill="1" applyBorder="1" applyAlignment="1">
      <alignment horizontal="left" vertical="center" wrapText="1"/>
    </xf>
    <xf numFmtId="195" fontId="4" fillId="0" borderId="1" xfId="27" applyNumberFormat="1" applyFont="1" applyFill="1" applyBorder="1" applyAlignment="1" applyProtection="1">
      <alignment horizontal="center" vertical="center"/>
    </xf>
    <xf numFmtId="195" fontId="4" fillId="0" borderId="1" xfId="27" applyNumberFormat="1" applyFont="1" applyFill="1" applyBorder="1" applyAlignment="1" applyProtection="1">
      <alignment horizontal="right"/>
    </xf>
    <xf numFmtId="0" fontId="39" fillId="0" borderId="0" xfId="200" applyFont="1" applyFill="1" applyAlignment="1" applyProtection="1">
      <alignment vertical="center" wrapText="1"/>
      <protection locked="0"/>
    </xf>
    <xf numFmtId="0" fontId="42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/>
    </xf>
    <xf numFmtId="0" fontId="41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2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/>
    </xf>
    <xf numFmtId="0" fontId="41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5" fillId="0" borderId="0" xfId="200" applyFont="1" applyFill="1" applyAlignment="1" applyProtection="1">
      <alignment vertical="center" wrapText="1"/>
      <protection hidden="1"/>
    </xf>
    <xf numFmtId="0" fontId="45" fillId="0" borderId="0" xfId="200" applyFont="1" applyFill="1" applyBorder="1" applyAlignment="1" applyProtection="1">
      <alignment vertical="center" wrapText="1"/>
      <protection locked="0"/>
    </xf>
    <xf numFmtId="0" fontId="46" fillId="0" borderId="1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9" fillId="0" borderId="0" xfId="200" applyFont="1" applyFill="1" applyBorder="1" applyAlignment="1" applyProtection="1">
      <alignment vertical="center" wrapText="1"/>
      <protection locked="0"/>
    </xf>
    <xf numFmtId="0" fontId="39" fillId="0" borderId="0" xfId="20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left" vertical="center"/>
    </xf>
    <xf numFmtId="0" fontId="44" fillId="0" borderId="13" xfId="0" applyFont="1" applyFill="1" applyBorder="1" applyAlignment="1">
      <alignment horizontal="left" vertical="center"/>
    </xf>
    <xf numFmtId="0" fontId="45" fillId="0" borderId="0" xfId="200" applyFont="1" applyFill="1" applyBorder="1" applyAlignment="1" applyProtection="1">
      <alignment vertical="center" wrapText="1"/>
      <protection hidden="1"/>
    </xf>
    <xf numFmtId="195" fontId="4" fillId="0" borderId="15" xfId="27" applyNumberFormat="1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9" fillId="0" borderId="1" xfId="200" applyFont="1" applyFill="1" applyBorder="1" applyAlignment="1" applyProtection="1">
      <alignment horizontal="left" vertical="center" wrapText="1"/>
      <protection locked="0"/>
    </xf>
    <xf numFmtId="0" fontId="50" fillId="0" borderId="13" xfId="0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51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50" fillId="0" borderId="13" xfId="0" applyFont="1" applyFill="1" applyBorder="1" applyAlignment="1" applyProtection="1">
      <alignment horizontal="left" vertical="center" wrapText="1"/>
      <protection locked="0"/>
    </xf>
    <xf numFmtId="0" fontId="52" fillId="0" borderId="13" xfId="0" applyFont="1" applyFill="1" applyBorder="1" applyAlignment="1">
      <alignment vertical="center" wrapText="1"/>
    </xf>
    <xf numFmtId="0" fontId="53" fillId="0" borderId="13" xfId="0" applyFont="1" applyFill="1" applyBorder="1" applyAlignment="1">
      <alignment vertical="center" wrapText="1"/>
    </xf>
    <xf numFmtId="0" fontId="43" fillId="0" borderId="1" xfId="0" applyFont="1" applyFill="1" applyBorder="1" applyAlignment="1" applyProtection="1">
      <alignment horizontal="left" vertical="center" wrapText="1"/>
      <protection locked="0"/>
    </xf>
    <xf numFmtId="0" fontId="42" fillId="0" borderId="13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left" vertical="center" wrapText="1"/>
    </xf>
    <xf numFmtId="0" fontId="53" fillId="0" borderId="13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5" fillId="0" borderId="1" xfId="200" applyFont="1" applyFill="1" applyBorder="1" applyAlignment="1" applyProtection="1">
      <alignment vertical="center" wrapText="1"/>
      <protection locked="0"/>
    </xf>
    <xf numFmtId="0" fontId="25" fillId="0" borderId="1" xfId="200" applyFont="1" applyBorder="1" applyAlignment="1" applyProtection="1">
      <alignment horizontal="left" vertical="center" wrapText="1"/>
      <protection locked="0"/>
    </xf>
    <xf numFmtId="0" fontId="44" fillId="0" borderId="1" xfId="0" applyFont="1" applyFill="1" applyBorder="1" applyAlignment="1" applyProtection="1">
      <alignment horizontal="left" vertical="center" wrapText="1"/>
      <protection locked="0"/>
    </xf>
    <xf numFmtId="0" fontId="44" fillId="0" borderId="13" xfId="0" applyFont="1" applyFill="1" applyBorder="1" applyAlignment="1" applyProtection="1">
      <alignment horizontal="left" vertical="center" wrapText="1"/>
      <protection locked="0"/>
    </xf>
    <xf numFmtId="0" fontId="40" fillId="0" borderId="1" xfId="0" applyFont="1" applyFill="1" applyBorder="1" applyAlignment="1">
      <alignment horizontal="left" vertical="center" wrapText="1"/>
    </xf>
    <xf numFmtId="0" fontId="43" fillId="0" borderId="13" xfId="0" applyFont="1" applyFill="1" applyBorder="1" applyAlignment="1">
      <alignment horizontal="left" vertical="center" wrapText="1"/>
    </xf>
    <xf numFmtId="3" fontId="4" fillId="0" borderId="1" xfId="3803" applyNumberFormat="1" applyFont="1" applyFill="1" applyBorder="1" applyAlignment="1" applyProtection="1">
      <alignment vertical="center"/>
    </xf>
    <xf numFmtId="0" fontId="43" fillId="0" borderId="0" xfId="0" applyFont="1" applyFill="1" applyAlignment="1">
      <alignment vertical="center"/>
    </xf>
    <xf numFmtId="0" fontId="54" fillId="0" borderId="1" xfId="907" applyFont="1" applyFill="1" applyBorder="1" applyAlignment="1">
      <alignment horizontal="left" vertical="center"/>
    </xf>
    <xf numFmtId="1" fontId="54" fillId="0" borderId="1" xfId="907" applyNumberFormat="1" applyFont="1" applyFill="1" applyBorder="1" applyAlignment="1" applyProtection="1">
      <alignment vertical="center"/>
      <protection locked="0"/>
    </xf>
    <xf numFmtId="1" fontId="55" fillId="0" borderId="1" xfId="907" applyNumberFormat="1" applyFont="1" applyFill="1" applyBorder="1" applyAlignment="1" applyProtection="1">
      <alignment horizontal="left" vertical="center"/>
      <protection locked="0"/>
    </xf>
    <xf numFmtId="1" fontId="54" fillId="0" borderId="1" xfId="907" applyNumberFormat="1" applyFont="1" applyFill="1" applyBorder="1" applyAlignment="1" applyProtection="1">
      <alignment horizontal="left" vertical="center"/>
      <protection locked="0"/>
    </xf>
    <xf numFmtId="1" fontId="55" fillId="0" borderId="1" xfId="907" applyNumberFormat="1" applyFont="1" applyFill="1" applyBorder="1" applyAlignment="1" applyProtection="1">
      <alignment vertical="center"/>
      <protection locked="0"/>
    </xf>
    <xf numFmtId="0" fontId="55" fillId="0" borderId="1" xfId="0" applyFont="1" applyFill="1" applyBorder="1" applyAlignment="1">
      <alignment vertical="center"/>
    </xf>
    <xf numFmtId="0" fontId="4" fillId="0" borderId="1" xfId="907" applyFont="1" applyFill="1" applyBorder="1" applyAlignment="1">
      <alignment horizontal="center" vertical="center"/>
    </xf>
    <xf numFmtId="0" fontId="4" fillId="0" borderId="1" xfId="907" applyFont="1" applyFill="1" applyBorder="1" applyAlignment="1">
      <alignment horizontal="right"/>
    </xf>
    <xf numFmtId="0" fontId="54" fillId="0" borderId="1" xfId="907" applyNumberFormat="1" applyFont="1" applyFill="1" applyBorder="1" applyAlignment="1" applyProtection="1">
      <alignment vertical="center"/>
      <protection locked="0"/>
    </xf>
    <xf numFmtId="0" fontId="55" fillId="0" borderId="1" xfId="907" applyNumberFormat="1" applyFont="1" applyFill="1" applyBorder="1" applyAlignment="1" applyProtection="1">
      <alignment vertical="center"/>
      <protection locked="0"/>
    </xf>
    <xf numFmtId="0" fontId="54" fillId="0" borderId="1" xfId="907" applyFont="1" applyFill="1" applyBorder="1" applyAlignment="1"/>
    <xf numFmtId="0" fontId="55" fillId="0" borderId="1" xfId="907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6" fillId="0" borderId="1" xfId="0" applyFont="1" applyFill="1" applyBorder="1" applyAlignment="1">
      <alignment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right" vertical="center"/>
    </xf>
    <xf numFmtId="196" fontId="0" fillId="0" borderId="1" xfId="0" applyNumberFormat="1" applyBorder="1" applyAlignment="1">
      <alignment horizontal="right" vertical="center"/>
    </xf>
    <xf numFmtId="0" fontId="44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3" fillId="0" borderId="1" xfId="0" applyFont="1" applyFill="1" applyBorder="1" applyAlignment="1">
      <alignment vertical="center"/>
    </xf>
    <xf numFmtId="197" fontId="4" fillId="0" borderId="1" xfId="907" applyNumberFormat="1" applyFont="1" applyFill="1" applyBorder="1" applyAlignment="1">
      <alignment horizontal="center" vertical="center"/>
    </xf>
    <xf numFmtId="197" fontId="4" fillId="0" borderId="1" xfId="907" applyNumberFormat="1" applyFont="1" applyFill="1" applyBorder="1" applyAlignment="1">
      <alignment horizontal="center"/>
    </xf>
    <xf numFmtId="196" fontId="2" fillId="0" borderId="1" xfId="0" applyNumberFormat="1" applyFont="1" applyBorder="1" applyAlignment="1">
      <alignment horizontal="right" vertical="center"/>
    </xf>
    <xf numFmtId="0" fontId="0" fillId="0" borderId="0" xfId="1108" applyFont="1"/>
    <xf numFmtId="0" fontId="0" fillId="0" borderId="0" xfId="1108"/>
    <xf numFmtId="0" fontId="13" fillId="0" borderId="0" xfId="1108" applyFont="1" applyFill="1" applyAlignment="1">
      <alignment horizontal="center"/>
    </xf>
    <xf numFmtId="0" fontId="26" fillId="0" borderId="2" xfId="1108" applyFont="1" applyFill="1" applyBorder="1" applyAlignment="1">
      <alignment horizontal="center" vertical="center" wrapText="1"/>
    </xf>
    <xf numFmtId="0" fontId="24" fillId="0" borderId="2" xfId="2267" applyFont="1" applyBorder="1">
      <alignment vertical="center"/>
    </xf>
    <xf numFmtId="0" fontId="4" fillId="0" borderId="1" xfId="1108" applyFont="1" applyFill="1" applyBorder="1" applyAlignment="1">
      <alignment horizontal="center" vertical="center" wrapText="1"/>
    </xf>
    <xf numFmtId="186" fontId="7" fillId="0" borderId="1" xfId="1108" applyNumberFormat="1" applyFont="1" applyFill="1" applyBorder="1" applyAlignment="1">
      <alignment horizontal="center" vertical="center" wrapText="1"/>
    </xf>
    <xf numFmtId="0" fontId="23" fillId="0" borderId="2" xfId="2267" applyFont="1" applyBorder="1">
      <alignment vertical="center"/>
    </xf>
    <xf numFmtId="181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56" fillId="0" borderId="1" xfId="0" applyNumberFormat="1" applyFont="1" applyBorder="1" applyAlignment="1" applyProtection="1">
      <alignment horizontal="center" vertical="center" wrapText="1"/>
      <protection locked="0"/>
    </xf>
    <xf numFmtId="181" fontId="51" fillId="0" borderId="13" xfId="0" applyNumberFormat="1" applyFont="1" applyFill="1" applyBorder="1" applyAlignment="1" applyProtection="1">
      <alignment horizontal="center" vertical="center" wrapText="1"/>
      <protection locked="0"/>
    </xf>
    <xf numFmtId="181" fontId="56" fillId="0" borderId="13" xfId="0" applyNumberFormat="1" applyFont="1" applyBorder="1" applyAlignment="1" applyProtection="1">
      <alignment horizontal="center" vertical="center" wrapText="1"/>
      <protection locked="0"/>
    </xf>
    <xf numFmtId="3" fontId="4" fillId="0" borderId="1" xfId="1108" applyNumberFormat="1" applyFont="1" applyFill="1" applyBorder="1" applyAlignment="1">
      <alignment horizontal="center" vertical="center" wrapText="1"/>
    </xf>
    <xf numFmtId="3" fontId="7" fillId="0" borderId="1" xfId="1108" applyNumberFormat="1" applyFont="1" applyFill="1" applyBorder="1" applyAlignment="1">
      <alignment horizontal="center" vertical="center" wrapText="1"/>
    </xf>
    <xf numFmtId="0" fontId="22" fillId="0" borderId="2" xfId="1108" applyFont="1" applyFill="1" applyBorder="1" applyAlignment="1">
      <alignment horizontal="center" vertical="center"/>
    </xf>
    <xf numFmtId="1" fontId="26" fillId="0" borderId="2" xfId="1108" applyNumberFormat="1" applyFont="1" applyFill="1" applyBorder="1" applyAlignment="1" applyProtection="1">
      <alignment vertical="center"/>
      <protection locked="0"/>
    </xf>
    <xf numFmtId="1" fontId="7" fillId="0" borderId="2" xfId="1108" applyNumberFormat="1" applyFont="1" applyFill="1" applyBorder="1" applyAlignment="1" applyProtection="1">
      <alignment horizontal="left" vertical="center"/>
      <protection locked="0"/>
    </xf>
    <xf numFmtId="1" fontId="7" fillId="0" borderId="2" xfId="1108" applyNumberFormat="1" applyFont="1" applyFill="1" applyBorder="1" applyAlignment="1" applyProtection="1">
      <alignment horizontal="left" vertical="center" indent="1"/>
      <protection locked="0"/>
    </xf>
    <xf numFmtId="0" fontId="7" fillId="0" borderId="2" xfId="1108" applyFont="1" applyFill="1" applyBorder="1" applyAlignment="1">
      <alignment horizontal="left" vertical="center"/>
    </xf>
    <xf numFmtId="1" fontId="7" fillId="0" borderId="2" xfId="1108" applyNumberFormat="1" applyFont="1" applyFill="1" applyBorder="1" applyAlignment="1" applyProtection="1">
      <alignment vertical="center"/>
      <protection locked="0"/>
    </xf>
    <xf numFmtId="0" fontId="7" fillId="0" borderId="2" xfId="1108" applyFont="1" applyBorder="1" applyAlignment="1"/>
    <xf numFmtId="0" fontId="0" fillId="0" borderId="0" xfId="1108" applyFont="1" applyFill="1"/>
    <xf numFmtId="3" fontId="12" fillId="0" borderId="1" xfId="907" applyNumberFormat="1" applyFont="1" applyFill="1" applyBorder="1" applyAlignment="1">
      <alignment horizontal="center"/>
    </xf>
    <xf numFmtId="0" fontId="12" fillId="0" borderId="1" xfId="907" applyFont="1" applyFill="1" applyBorder="1" applyAlignment="1">
      <alignment horizontal="center"/>
    </xf>
    <xf numFmtId="3" fontId="12" fillId="0" borderId="1" xfId="3803" applyNumberFormat="1" applyFont="1" applyFill="1" applyBorder="1" applyAlignment="1" applyProtection="1">
      <alignment vertical="center" wrapText="1"/>
    </xf>
    <xf numFmtId="0" fontId="10" fillId="0" borderId="1" xfId="907" applyFont="1" applyFill="1" applyBorder="1" applyAlignment="1">
      <alignment horizontal="center" vertical="center"/>
    </xf>
    <xf numFmtId="1" fontId="10" fillId="0" borderId="1" xfId="907" applyNumberFormat="1" applyFont="1" applyFill="1" applyBorder="1" applyAlignment="1" applyProtection="1">
      <alignment vertical="center"/>
      <protection locked="0"/>
    </xf>
    <xf numFmtId="1" fontId="12" fillId="0" borderId="1" xfId="907" applyNumberFormat="1" applyFont="1" applyFill="1" applyBorder="1" applyAlignment="1" applyProtection="1">
      <alignment horizontal="left" vertical="center"/>
      <protection locked="0"/>
    </xf>
    <xf numFmtId="1" fontId="12" fillId="0" borderId="1" xfId="907" applyNumberFormat="1" applyFont="1" applyFill="1" applyBorder="1" applyAlignment="1" applyProtection="1">
      <alignment vertical="center"/>
      <protection locked="0"/>
    </xf>
    <xf numFmtId="0" fontId="12" fillId="0" borderId="1" xfId="0" applyFont="1" applyBorder="1" applyAlignment="1">
      <alignment vertical="center"/>
    </xf>
    <xf numFmtId="1" fontId="12" fillId="2" borderId="1" xfId="907" applyNumberFormat="1" applyFont="1" applyFill="1" applyBorder="1" applyAlignment="1" applyProtection="1">
      <alignment horizontal="left" vertical="center"/>
      <protection locked="0"/>
    </xf>
    <xf numFmtId="0" fontId="12" fillId="2" borderId="1" xfId="907" applyNumberFormat="1" applyFont="1" applyFill="1" applyBorder="1" applyAlignment="1" applyProtection="1">
      <alignment vertical="center"/>
      <protection locked="0"/>
    </xf>
    <xf numFmtId="0" fontId="12" fillId="0" borderId="1" xfId="907" applyNumberFormat="1" applyFont="1" applyFill="1" applyBorder="1" applyAlignment="1" applyProtection="1">
      <alignment vertical="center"/>
      <protection locked="0"/>
    </xf>
    <xf numFmtId="0" fontId="0" fillId="0" borderId="0" xfId="3893" applyFont="1">
      <alignment vertical="center"/>
    </xf>
    <xf numFmtId="0" fontId="19" fillId="0" borderId="0" xfId="3893" applyFont="1" applyAlignment="1">
      <alignment vertical="top"/>
    </xf>
    <xf numFmtId="0" fontId="57" fillId="0" borderId="0" xfId="3893" applyFont="1">
      <alignment vertical="center"/>
    </xf>
    <xf numFmtId="0" fontId="0" fillId="0" borderId="0" xfId="3893" applyFont="1" applyAlignment="1">
      <alignment horizontal="center" vertical="center"/>
    </xf>
    <xf numFmtId="0" fontId="0" fillId="0" borderId="0" xfId="3893" applyFont="1" applyAlignment="1">
      <alignment horizontal="left" vertical="center"/>
    </xf>
    <xf numFmtId="0" fontId="58" fillId="0" borderId="0" xfId="3893" applyFont="1" applyAlignment="1">
      <alignment horizontal="center" vertical="top"/>
    </xf>
    <xf numFmtId="0" fontId="59" fillId="0" borderId="1" xfId="3893" applyFont="1" applyFill="1" applyBorder="1" applyAlignment="1">
      <alignment horizontal="right" vertical="center"/>
    </xf>
    <xf numFmtId="0" fontId="59" fillId="0" borderId="1" xfId="3893" applyFont="1" applyFill="1" applyBorder="1">
      <alignment vertical="center"/>
    </xf>
    <xf numFmtId="0" fontId="60" fillId="0" borderId="1" xfId="3893" applyFont="1" applyFill="1" applyBorder="1">
      <alignment vertical="center"/>
    </xf>
  </cellXfs>
  <cellStyles count="500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dxfs count="1"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5"/>
  <sheetViews>
    <sheetView zoomScale="85" zoomScaleNormal="85" topLeftCell="A28" workbookViewId="0">
      <selection activeCell="H22" sqref="H22"/>
    </sheetView>
  </sheetViews>
  <sheetFormatPr defaultColWidth="9" defaultRowHeight="14.25" outlineLevelCol="1"/>
  <cols>
    <col min="1" max="1" width="5.40833333333333" style="347" customWidth="1"/>
    <col min="2" max="2" width="69.125" style="344" customWidth="1"/>
    <col min="3" max="7" width="9" style="344"/>
    <col min="8" max="8" width="58.625" style="344" customWidth="1"/>
    <col min="9" max="16384" width="9" style="344"/>
  </cols>
  <sheetData>
    <row r="1" s="344" customFormat="1" ht="20.25" customHeight="1" spans="1:2">
      <c r="A1" s="348" t="s">
        <v>0</v>
      </c>
      <c r="B1" s="348"/>
    </row>
    <row r="2" s="345" customFormat="1" spans="1:2">
      <c r="A2" s="349" t="s">
        <v>1</v>
      </c>
      <c r="B2" s="349"/>
    </row>
    <row r="3" s="344" customFormat="1" spans="1:2">
      <c r="A3" s="349"/>
      <c r="B3" s="349"/>
    </row>
    <row r="4" s="346" customFormat="1" ht="25.15" customHeight="1" spans="1:2">
      <c r="A4" s="350" t="s">
        <v>2</v>
      </c>
      <c r="B4" s="351" t="s">
        <v>3</v>
      </c>
    </row>
    <row r="5" s="346" customFormat="1" ht="25.15" customHeight="1" spans="1:2">
      <c r="A5" s="350" t="s">
        <v>4</v>
      </c>
      <c r="B5" s="351" t="s">
        <v>5</v>
      </c>
    </row>
    <row r="6" s="346" customFormat="1" ht="25.15" customHeight="1" spans="1:2">
      <c r="A6" s="350" t="s">
        <v>6</v>
      </c>
      <c r="B6" s="351" t="s">
        <v>7</v>
      </c>
    </row>
    <row r="7" s="346" customFormat="1" ht="25.15" customHeight="1" spans="1:2">
      <c r="A7" s="350" t="s">
        <v>8</v>
      </c>
      <c r="B7" s="351" t="s">
        <v>9</v>
      </c>
    </row>
    <row r="8" s="346" customFormat="1" ht="25.15" customHeight="1" spans="1:2">
      <c r="A8" s="350" t="s">
        <v>10</v>
      </c>
      <c r="B8" s="351" t="s">
        <v>11</v>
      </c>
    </row>
    <row r="9" s="346" customFormat="1" ht="25.15" customHeight="1" spans="1:2">
      <c r="A9" s="350" t="s">
        <v>12</v>
      </c>
      <c r="B9" s="351" t="s">
        <v>13</v>
      </c>
    </row>
    <row r="10" s="346" customFormat="1" ht="25.15" customHeight="1" spans="1:2">
      <c r="A10" s="350" t="s">
        <v>14</v>
      </c>
      <c r="B10" s="351" t="s">
        <v>15</v>
      </c>
    </row>
    <row r="11" s="346" customFormat="1" ht="25.15" customHeight="1" spans="1:2">
      <c r="A11" s="350" t="s">
        <v>16</v>
      </c>
      <c r="B11" s="351" t="s">
        <v>17</v>
      </c>
    </row>
    <row r="12" s="346" customFormat="1" ht="25.15" customHeight="1" spans="1:2">
      <c r="A12" s="350" t="s">
        <v>18</v>
      </c>
      <c r="B12" s="351" t="s">
        <v>19</v>
      </c>
    </row>
    <row r="13" s="346" customFormat="1" ht="25.15" customHeight="1" spans="1:2">
      <c r="A13" s="350" t="s">
        <v>20</v>
      </c>
      <c r="B13" s="351" t="s">
        <v>21</v>
      </c>
    </row>
    <row r="14" s="346" customFormat="1" ht="25.15" customHeight="1" spans="1:2">
      <c r="A14" s="350" t="s">
        <v>22</v>
      </c>
      <c r="B14" s="351" t="s">
        <v>23</v>
      </c>
    </row>
    <row r="15" s="346" customFormat="1" ht="25.15" customHeight="1" spans="1:2">
      <c r="A15" s="350" t="s">
        <v>24</v>
      </c>
      <c r="B15" s="351" t="s">
        <v>25</v>
      </c>
    </row>
    <row r="16" s="346" customFormat="1" ht="25.15" customHeight="1" spans="1:2">
      <c r="A16" s="350" t="s">
        <v>26</v>
      </c>
      <c r="B16" s="351" t="s">
        <v>27</v>
      </c>
    </row>
    <row r="17" s="346" customFormat="1" ht="25.15" customHeight="1" spans="1:2">
      <c r="A17" s="350" t="s">
        <v>28</v>
      </c>
      <c r="B17" s="351" t="s">
        <v>29</v>
      </c>
    </row>
    <row r="18" s="346" customFormat="1" ht="25.15" customHeight="1" spans="1:2">
      <c r="A18" s="350" t="s">
        <v>30</v>
      </c>
      <c r="B18" s="351" t="s">
        <v>31</v>
      </c>
    </row>
    <row r="19" s="346" customFormat="1" ht="25.15" customHeight="1" spans="1:2">
      <c r="A19" s="350" t="s">
        <v>32</v>
      </c>
      <c r="B19" s="351" t="s">
        <v>33</v>
      </c>
    </row>
    <row r="20" s="346" customFormat="1" ht="25.15" customHeight="1" spans="1:2">
      <c r="A20" s="350" t="s">
        <v>34</v>
      </c>
      <c r="B20" s="351" t="s">
        <v>35</v>
      </c>
    </row>
    <row r="21" s="346" customFormat="1" ht="25.15" customHeight="1" spans="1:2">
      <c r="A21" s="350" t="s">
        <v>36</v>
      </c>
      <c r="B21" s="351" t="s">
        <v>37</v>
      </c>
    </row>
    <row r="22" s="346" customFormat="1" ht="25.15" customHeight="1" spans="1:2">
      <c r="A22" s="350" t="s">
        <v>38</v>
      </c>
      <c r="B22" s="351" t="s">
        <v>39</v>
      </c>
    </row>
    <row r="23" s="346" customFormat="1" ht="25.15" customHeight="1" spans="1:2">
      <c r="A23" s="350" t="s">
        <v>40</v>
      </c>
      <c r="B23" s="351" t="s">
        <v>41</v>
      </c>
    </row>
    <row r="24" s="346" customFormat="1" ht="25.15" customHeight="1" spans="1:2">
      <c r="A24" s="350" t="s">
        <v>42</v>
      </c>
      <c r="B24" s="351" t="s">
        <v>43</v>
      </c>
    </row>
    <row r="25" s="346" customFormat="1" ht="25.15" customHeight="1" spans="1:2">
      <c r="A25" s="350" t="s">
        <v>44</v>
      </c>
      <c r="B25" s="351" t="s">
        <v>45</v>
      </c>
    </row>
    <row r="26" s="344" customFormat="1" ht="26" customHeight="1" spans="1:2">
      <c r="A26" s="350" t="s">
        <v>46</v>
      </c>
      <c r="B26" s="351" t="s">
        <v>47</v>
      </c>
    </row>
    <row r="27" s="344" customFormat="1" ht="26" customHeight="1" spans="1:2">
      <c r="A27" s="350" t="s">
        <v>48</v>
      </c>
      <c r="B27" s="351" t="s">
        <v>49</v>
      </c>
    </row>
    <row r="28" s="344" customFormat="1" ht="26" customHeight="1" spans="1:2">
      <c r="A28" s="350" t="s">
        <v>50</v>
      </c>
      <c r="B28" s="352" t="s">
        <v>51</v>
      </c>
    </row>
    <row r="29" s="344" customFormat="1" ht="26" customHeight="1" spans="1:2">
      <c r="A29" s="350" t="s">
        <v>52</v>
      </c>
      <c r="B29" s="352" t="s">
        <v>53</v>
      </c>
    </row>
    <row r="30" s="344" customFormat="1" ht="26" customHeight="1" spans="1:2">
      <c r="A30" s="350" t="s">
        <v>54</v>
      </c>
      <c r="B30" s="352" t="s">
        <v>55</v>
      </c>
    </row>
    <row r="31" s="344" customFormat="1" ht="26" customHeight="1" spans="1:2">
      <c r="A31" s="350" t="s">
        <v>56</v>
      </c>
      <c r="B31" s="352" t="s">
        <v>57</v>
      </c>
    </row>
    <row r="32" s="344" customFormat="1" spans="1:1">
      <c r="A32" s="347"/>
    </row>
    <row r="33" s="344" customFormat="1" spans="1:1">
      <c r="A33" s="347"/>
    </row>
    <row r="34" s="344" customFormat="1" spans="1:1">
      <c r="A34" s="347"/>
    </row>
    <row r="35" s="344" customFormat="1" spans="1:1">
      <c r="A35" s="347"/>
    </row>
  </sheetData>
  <mergeCells count="2">
    <mergeCell ref="A1:B1"/>
    <mergeCell ref="A2:B3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G6" sqref="G6"/>
    </sheetView>
  </sheetViews>
  <sheetFormatPr defaultColWidth="8.625" defaultRowHeight="14.25" outlineLevelCol="5"/>
  <cols>
    <col min="1" max="1" width="43.125" style="133" customWidth="1"/>
    <col min="2" max="2" width="13" style="133" customWidth="1"/>
    <col min="3" max="3" width="13.5" style="133" customWidth="1"/>
    <col min="4" max="4" width="16" style="133" customWidth="1"/>
    <col min="5" max="16384" width="8.625" style="133"/>
  </cols>
  <sheetData>
    <row r="1" ht="22.35" customHeight="1" spans="1:4">
      <c r="A1" s="134" t="s">
        <v>699</v>
      </c>
      <c r="B1" s="135"/>
      <c r="C1" s="135"/>
      <c r="D1" s="135"/>
    </row>
    <row r="2" ht="21" spans="1:4">
      <c r="A2" s="136" t="s">
        <v>700</v>
      </c>
      <c r="B2" s="136"/>
      <c r="C2" s="136"/>
      <c r="D2" s="136"/>
    </row>
    <row r="3" spans="1:4">
      <c r="A3" s="137" t="s">
        <v>60</v>
      </c>
      <c r="B3" s="137"/>
      <c r="C3" s="137"/>
      <c r="D3" s="137"/>
    </row>
    <row r="4" ht="48" customHeight="1" spans="1:4">
      <c r="A4" s="138" t="s">
        <v>645</v>
      </c>
      <c r="B4" s="139" t="s">
        <v>62</v>
      </c>
      <c r="C4" s="140" t="s">
        <v>63</v>
      </c>
      <c r="D4" s="24" t="s">
        <v>64</v>
      </c>
    </row>
    <row r="5" ht="24.6" customHeight="1" spans="1:4">
      <c r="A5" s="141" t="s">
        <v>701</v>
      </c>
      <c r="B5" s="142">
        <f>SUM(B6:B8)</f>
        <v>1452</v>
      </c>
      <c r="C5" s="143">
        <f>SUM(C6:C8)</f>
        <v>1492</v>
      </c>
      <c r="D5" s="98">
        <f>B5/C5*100</f>
        <v>97.32</v>
      </c>
    </row>
    <row r="6" ht="32.45" customHeight="1" spans="1:4">
      <c r="A6" s="144" t="s">
        <v>702</v>
      </c>
      <c r="B6" s="145">
        <v>111</v>
      </c>
      <c r="C6" s="141">
        <v>119</v>
      </c>
      <c r="D6" s="98">
        <f>B6/C6*100</f>
        <v>93.28</v>
      </c>
    </row>
    <row r="7" ht="32.45" customHeight="1" spans="1:4">
      <c r="A7" s="144" t="s">
        <v>703</v>
      </c>
      <c r="B7" s="146">
        <v>270</v>
      </c>
      <c r="C7" s="141">
        <v>250</v>
      </c>
      <c r="D7" s="98">
        <f t="shared" ref="D5:D10" si="0">B7/C7*100</f>
        <v>108</v>
      </c>
    </row>
    <row r="8" ht="32.45" customHeight="1" spans="1:4">
      <c r="A8" s="144" t="s">
        <v>704</v>
      </c>
      <c r="B8" s="147">
        <f>B9+B10</f>
        <v>1071</v>
      </c>
      <c r="C8" s="141">
        <f>C9+C10</f>
        <v>1123</v>
      </c>
      <c r="D8" s="98">
        <f t="shared" si="0"/>
        <v>95.37</v>
      </c>
    </row>
    <row r="9" ht="32.45" customHeight="1" spans="1:6">
      <c r="A9" s="148" t="s">
        <v>705</v>
      </c>
      <c r="B9" s="149">
        <v>663</v>
      </c>
      <c r="C9" s="150">
        <v>692</v>
      </c>
      <c r="D9" s="98">
        <f t="shared" si="0"/>
        <v>95.81</v>
      </c>
      <c r="F9" s="151"/>
    </row>
    <row r="10" ht="32.45" customHeight="1" spans="1:4">
      <c r="A10" s="148" t="s">
        <v>706</v>
      </c>
      <c r="B10" s="152">
        <v>408</v>
      </c>
      <c r="C10" s="150">
        <v>431</v>
      </c>
      <c r="D10" s="98">
        <f t="shared" si="0"/>
        <v>94.66</v>
      </c>
    </row>
    <row r="12" ht="15.6" customHeight="1" spans="1:1">
      <c r="A12" s="153" t="s">
        <v>707</v>
      </c>
    </row>
    <row r="13" ht="100.5" customHeight="1" spans="1:4">
      <c r="A13" s="154" t="s">
        <v>708</v>
      </c>
      <c r="B13" s="154"/>
      <c r="C13" s="154"/>
      <c r="D13" s="154"/>
    </row>
    <row r="14" ht="81.6" customHeight="1" spans="1:4">
      <c r="A14" s="155" t="s">
        <v>709</v>
      </c>
      <c r="B14" s="155"/>
      <c r="C14" s="155"/>
      <c r="D14" s="155"/>
    </row>
    <row r="15" spans="1:4">
      <c r="A15" s="156"/>
      <c r="B15" s="156"/>
      <c r="C15" s="156"/>
      <c r="D15" s="156"/>
    </row>
    <row r="16" spans="1:4">
      <c r="A16" s="157"/>
      <c r="B16" s="157"/>
      <c r="C16" s="157"/>
      <c r="D16" s="157"/>
    </row>
    <row r="17" spans="1:4">
      <c r="A17" s="157"/>
      <c r="B17" s="157"/>
      <c r="C17" s="157"/>
      <c r="D17" s="157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B5" sqref="B5:D28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customFormat="1" ht="22.15" customHeight="1" spans="1:1">
      <c r="A1" s="19" t="s">
        <v>710</v>
      </c>
    </row>
    <row r="2" customFormat="1" ht="27" customHeight="1" spans="1:4">
      <c r="A2" s="88" t="s">
        <v>711</v>
      </c>
      <c r="B2" s="88"/>
      <c r="C2" s="88"/>
      <c r="D2" s="88"/>
    </row>
    <row r="3" customFormat="1" spans="1:4">
      <c r="A3" s="89"/>
      <c r="B3" s="90"/>
      <c r="C3" s="90"/>
      <c r="D3" s="125" t="s">
        <v>644</v>
      </c>
    </row>
    <row r="4" customFormat="1" ht="46.15" customHeight="1" spans="1:4">
      <c r="A4" s="94" t="s">
        <v>712</v>
      </c>
      <c r="B4" s="126" t="s">
        <v>62</v>
      </c>
      <c r="C4" s="24" t="s">
        <v>63</v>
      </c>
      <c r="D4" s="24" t="s">
        <v>64</v>
      </c>
    </row>
    <row r="5" customFormat="1" ht="18.75" customHeight="1" spans="1:4">
      <c r="A5" s="127" t="s">
        <v>713</v>
      </c>
      <c r="B5" s="28">
        <f>SUM(B6:B19)</f>
        <v>71860</v>
      </c>
      <c r="C5" s="28">
        <f>SUM(C6:C19)</f>
        <v>156860</v>
      </c>
      <c r="D5" s="128">
        <f>B5/C5*100</f>
        <v>45.81</v>
      </c>
    </row>
    <row r="6" customFormat="1" ht="18.75" customHeight="1" spans="1:4">
      <c r="A6" s="99" t="s">
        <v>714</v>
      </c>
      <c r="B6" s="129"/>
      <c r="C6" s="129"/>
      <c r="D6" s="128"/>
    </row>
    <row r="7" customFormat="1" ht="17.45" customHeight="1" spans="1:4">
      <c r="A7" s="130" t="s">
        <v>715</v>
      </c>
      <c r="B7" s="95"/>
      <c r="C7" s="95"/>
      <c r="D7" s="128"/>
    </row>
    <row r="8" customFormat="1" ht="17.45" customHeight="1" spans="1:4">
      <c r="A8" s="130" t="s">
        <v>716</v>
      </c>
      <c r="B8" s="95"/>
      <c r="C8" s="95"/>
      <c r="D8" s="128"/>
    </row>
    <row r="9" customFormat="1" ht="17.45" customHeight="1" spans="1:6">
      <c r="A9" s="130" t="s">
        <v>717</v>
      </c>
      <c r="B9" s="95"/>
      <c r="C9" s="95"/>
      <c r="D9" s="128"/>
      <c r="F9" s="131"/>
    </row>
    <row r="10" customFormat="1" ht="17.45" customHeight="1" spans="1:4">
      <c r="A10" s="130" t="s">
        <v>718</v>
      </c>
      <c r="B10" s="95"/>
      <c r="C10" s="95"/>
      <c r="D10" s="128"/>
    </row>
    <row r="11" customFormat="1" ht="17.45" customHeight="1" spans="1:4">
      <c r="A11" s="130" t="s">
        <v>719</v>
      </c>
      <c r="B11" s="95">
        <v>65000</v>
      </c>
      <c r="C11" s="95">
        <v>125000</v>
      </c>
      <c r="D11" s="128">
        <f>B11/C11*100</f>
        <v>52</v>
      </c>
    </row>
    <row r="12" customFormat="1" ht="17.45" customHeight="1" spans="1:4">
      <c r="A12" s="130" t="s">
        <v>720</v>
      </c>
      <c r="B12" s="95"/>
      <c r="C12" s="95"/>
      <c r="D12" s="128"/>
    </row>
    <row r="13" customFormat="1" ht="17.45" customHeight="1" spans="1:4">
      <c r="A13" s="130" t="s">
        <v>721</v>
      </c>
      <c r="B13" s="95">
        <v>510</v>
      </c>
      <c r="C13" s="95">
        <v>510</v>
      </c>
      <c r="D13" s="128">
        <f>B13/C13*100</f>
        <v>100</v>
      </c>
    </row>
    <row r="14" customFormat="1" ht="17.45" customHeight="1" spans="1:4">
      <c r="A14" s="130" t="s">
        <v>722</v>
      </c>
      <c r="B14" s="95">
        <v>5000</v>
      </c>
      <c r="C14" s="95">
        <v>5000</v>
      </c>
      <c r="D14" s="128"/>
    </row>
    <row r="15" customFormat="1" ht="17.45" customHeight="1" spans="1:4">
      <c r="A15" s="130" t="s">
        <v>723</v>
      </c>
      <c r="B15" s="95"/>
      <c r="C15" s="95"/>
      <c r="D15" s="128"/>
    </row>
    <row r="16" customFormat="1" ht="17.45" customHeight="1" spans="1:4">
      <c r="A16" s="130" t="s">
        <v>724</v>
      </c>
      <c r="B16" s="95"/>
      <c r="C16" s="95"/>
      <c r="D16" s="128"/>
    </row>
    <row r="17" customFormat="1" ht="17.45" customHeight="1" spans="1:4">
      <c r="A17" s="130" t="s">
        <v>725</v>
      </c>
      <c r="B17" s="95">
        <v>1350</v>
      </c>
      <c r="C17" s="95">
        <v>1350</v>
      </c>
      <c r="D17" s="128">
        <f t="shared" ref="D17:D21" si="0">B17/C17*100</f>
        <v>100</v>
      </c>
    </row>
    <row r="18" customFormat="1" ht="17.45" customHeight="1" spans="1:4">
      <c r="A18" s="130" t="s">
        <v>726</v>
      </c>
      <c r="B18" s="95"/>
      <c r="C18" s="95"/>
      <c r="D18" s="128"/>
    </row>
    <row r="19" customFormat="1" ht="17.45" customHeight="1" spans="1:4">
      <c r="A19" s="130" t="s">
        <v>727</v>
      </c>
      <c r="B19" s="95"/>
      <c r="C19" s="95">
        <v>25000</v>
      </c>
      <c r="D19" s="128"/>
    </row>
    <row r="20" customFormat="1" ht="17.45" customHeight="1" spans="1:4">
      <c r="A20" s="94" t="s">
        <v>728</v>
      </c>
      <c r="B20" s="95">
        <v>71860</v>
      </c>
      <c r="C20" s="95">
        <v>156860</v>
      </c>
      <c r="D20" s="128">
        <f t="shared" si="0"/>
        <v>45.81</v>
      </c>
    </row>
    <row r="21" customFormat="1" ht="17.45" customHeight="1" spans="1:4">
      <c r="A21" s="113" t="s">
        <v>729</v>
      </c>
      <c r="B21" s="95">
        <v>25000</v>
      </c>
      <c r="C21" s="95">
        <v>0</v>
      </c>
      <c r="D21" s="128" t="e">
        <f t="shared" si="0"/>
        <v>#DIV/0!</v>
      </c>
    </row>
    <row r="22" customFormat="1" ht="17.45" customHeight="1" spans="1:4">
      <c r="A22" s="113" t="s">
        <v>730</v>
      </c>
      <c r="B22" s="95"/>
      <c r="C22" s="95"/>
      <c r="D22" s="128"/>
    </row>
    <row r="23" customFormat="1" ht="17.45" customHeight="1" spans="1:4">
      <c r="A23" s="99" t="s">
        <v>731</v>
      </c>
      <c r="B23" s="95"/>
      <c r="C23" s="95"/>
      <c r="D23" s="128"/>
    </row>
    <row r="24" customFormat="1" ht="17.45" customHeight="1" spans="1:4">
      <c r="A24" s="99" t="s">
        <v>732</v>
      </c>
      <c r="B24" s="95"/>
      <c r="C24" s="95"/>
      <c r="D24" s="128"/>
    </row>
    <row r="25" customFormat="1" ht="17.45" customHeight="1" spans="1:4">
      <c r="A25" s="99" t="s">
        <v>733</v>
      </c>
      <c r="B25" s="95"/>
      <c r="C25" s="95"/>
      <c r="D25" s="128"/>
    </row>
    <row r="26" customFormat="1" ht="17.45" customHeight="1" spans="1:4">
      <c r="A26" s="100" t="s">
        <v>734</v>
      </c>
      <c r="B26" s="95"/>
      <c r="C26" s="95"/>
      <c r="D26" s="128"/>
    </row>
    <row r="27" customFormat="1" ht="17.45" customHeight="1" spans="1:4">
      <c r="A27" s="100" t="s">
        <v>735</v>
      </c>
      <c r="B27" s="95"/>
      <c r="C27" s="95"/>
      <c r="D27" s="128"/>
    </row>
    <row r="28" customFormat="1" ht="17.45" customHeight="1" spans="1:4">
      <c r="A28" s="94" t="s">
        <v>107</v>
      </c>
      <c r="B28" s="95">
        <f>B20+B21</f>
        <v>96860</v>
      </c>
      <c r="C28" s="95">
        <v>156860</v>
      </c>
      <c r="D28" s="128">
        <f>B28/C28*100</f>
        <v>61.75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26" sqref="$A26:$XFD26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customFormat="1" ht="19.15" customHeight="1" spans="1:1">
      <c r="A1" s="19" t="s">
        <v>736</v>
      </c>
    </row>
    <row r="2" customFormat="1" ht="23.45" customHeight="1" spans="1:4">
      <c r="A2" s="88" t="s">
        <v>737</v>
      </c>
      <c r="B2" s="88"/>
      <c r="C2" s="88"/>
      <c r="D2" s="88"/>
    </row>
    <row r="3" customFormat="1" ht="17.45" customHeight="1" spans="1:4">
      <c r="A3" s="89"/>
      <c r="B3" s="90"/>
      <c r="C3" s="90"/>
      <c r="D3" s="117" t="s">
        <v>644</v>
      </c>
    </row>
    <row r="4" customFormat="1" ht="40.5" spans="1:4">
      <c r="A4" s="94" t="s">
        <v>712</v>
      </c>
      <c r="B4" s="109" t="s">
        <v>62</v>
      </c>
      <c r="C4" s="24" t="s">
        <v>63</v>
      </c>
      <c r="D4" s="24" t="s">
        <v>64</v>
      </c>
    </row>
    <row r="5" customFormat="1" ht="19.15" customHeight="1" spans="1:4">
      <c r="A5" s="118" t="s">
        <v>738</v>
      </c>
      <c r="B5" s="95"/>
      <c r="C5" s="95"/>
      <c r="D5" s="95"/>
    </row>
    <row r="6" customFormat="1" ht="19.15" customHeight="1" spans="1:4">
      <c r="A6" s="119" t="s">
        <v>739</v>
      </c>
      <c r="B6" s="95"/>
      <c r="C6" s="95"/>
      <c r="D6" s="95"/>
    </row>
    <row r="7" customFormat="1" ht="19.15" customHeight="1" spans="1:4">
      <c r="A7" s="119" t="s">
        <v>740</v>
      </c>
      <c r="B7" s="95"/>
      <c r="C7" s="95"/>
      <c r="D7" s="95"/>
    </row>
    <row r="8" customFormat="1" ht="19.15" customHeight="1" spans="1:4">
      <c r="A8" s="118" t="s">
        <v>741</v>
      </c>
      <c r="B8" s="132">
        <f>B9+B15+B16</f>
        <v>64533</v>
      </c>
      <c r="C8" s="132">
        <f>C9+C15+C16</f>
        <v>79670</v>
      </c>
      <c r="D8" s="101">
        <f t="shared" ref="D8:D12" si="0">B8/C8*100</f>
        <v>81</v>
      </c>
    </row>
    <row r="9" customFormat="1" ht="36" customHeight="1" spans="1:4">
      <c r="A9" s="119" t="s">
        <v>742</v>
      </c>
      <c r="B9" s="132">
        <f>SUM(B10:B14)</f>
        <v>58183</v>
      </c>
      <c r="C9" s="132">
        <f>SUM(C10:C14)</f>
        <v>73320</v>
      </c>
      <c r="D9" s="101">
        <f t="shared" si="0"/>
        <v>79.35</v>
      </c>
    </row>
    <row r="10" customFormat="1" ht="19.15" customHeight="1" spans="1:4">
      <c r="A10" s="119" t="s">
        <v>743</v>
      </c>
      <c r="B10" s="95">
        <v>20300</v>
      </c>
      <c r="C10" s="95">
        <v>35300</v>
      </c>
      <c r="D10" s="101">
        <f t="shared" si="0"/>
        <v>57.51</v>
      </c>
    </row>
    <row r="11" customFormat="1" ht="19.15" customHeight="1" spans="1:4">
      <c r="A11" s="119" t="s">
        <v>744</v>
      </c>
      <c r="B11" s="95">
        <v>32883</v>
      </c>
      <c r="C11" s="95">
        <v>33020</v>
      </c>
      <c r="D11" s="101">
        <f t="shared" si="0"/>
        <v>99.59</v>
      </c>
    </row>
    <row r="12" customFormat="1" ht="19.15" customHeight="1" spans="1:4">
      <c r="A12" s="119" t="s">
        <v>745</v>
      </c>
      <c r="B12" s="95">
        <v>2000</v>
      </c>
      <c r="C12" s="95">
        <v>2000</v>
      </c>
      <c r="D12" s="101">
        <f t="shared" si="0"/>
        <v>100</v>
      </c>
    </row>
    <row r="13" customFormat="1" ht="19.15" customHeight="1" spans="1:4">
      <c r="A13" s="119" t="s">
        <v>746</v>
      </c>
      <c r="B13" s="95"/>
      <c r="C13" s="95"/>
      <c r="D13" s="101"/>
    </row>
    <row r="14" customFormat="1" ht="19.15" customHeight="1" spans="1:4">
      <c r="A14" s="119" t="s">
        <v>747</v>
      </c>
      <c r="B14" s="95">
        <v>3000</v>
      </c>
      <c r="C14" s="95">
        <v>3000</v>
      </c>
      <c r="D14" s="101">
        <f t="shared" ref="D14:D18" si="1">B14/C14*100</f>
        <v>100</v>
      </c>
    </row>
    <row r="15" customFormat="1" ht="22" customHeight="1" spans="1:4">
      <c r="A15" s="121" t="s">
        <v>748</v>
      </c>
      <c r="B15" s="95">
        <v>5000</v>
      </c>
      <c r="C15" s="95">
        <v>5000</v>
      </c>
      <c r="D15" s="101"/>
    </row>
    <row r="16" customFormat="1" ht="31" customHeight="1" spans="1:4">
      <c r="A16" s="119" t="s">
        <v>749</v>
      </c>
      <c r="B16" s="95">
        <v>1350</v>
      </c>
      <c r="C16" s="95">
        <v>1350</v>
      </c>
      <c r="D16" s="101">
        <f t="shared" si="1"/>
        <v>100</v>
      </c>
    </row>
    <row r="17" customFormat="1" ht="19.15" customHeight="1" spans="1:4">
      <c r="A17" s="119" t="s">
        <v>750</v>
      </c>
      <c r="B17" s="95">
        <v>1350</v>
      </c>
      <c r="C17" s="95">
        <v>1350</v>
      </c>
      <c r="D17" s="101">
        <f t="shared" si="1"/>
        <v>100</v>
      </c>
    </row>
    <row r="18" customFormat="1" ht="19.15" customHeight="1" spans="1:4">
      <c r="A18" s="118" t="s">
        <v>751</v>
      </c>
      <c r="B18" s="122">
        <f>B19+B20</f>
        <v>510</v>
      </c>
      <c r="C18" s="122">
        <f>C19+C20</f>
        <v>510</v>
      </c>
      <c r="D18" s="101">
        <f t="shared" si="1"/>
        <v>100</v>
      </c>
    </row>
    <row r="19" customFormat="1" ht="30" customHeight="1" spans="1:4">
      <c r="A19" s="119" t="s">
        <v>752</v>
      </c>
      <c r="B19" s="95"/>
      <c r="C19" s="95"/>
      <c r="D19" s="101"/>
    </row>
    <row r="20" customFormat="1" ht="32" customHeight="1" spans="1:4">
      <c r="A20" s="119" t="s">
        <v>753</v>
      </c>
      <c r="B20" s="95">
        <v>510</v>
      </c>
      <c r="C20" s="95">
        <v>510</v>
      </c>
      <c r="D20" s="101">
        <f t="shared" ref="D20:D22" si="2">B20/C20*100</f>
        <v>100</v>
      </c>
    </row>
    <row r="21" customFormat="1" ht="19.15" customHeight="1" spans="1:4">
      <c r="A21" s="119" t="s">
        <v>754</v>
      </c>
      <c r="B21" s="95">
        <v>265</v>
      </c>
      <c r="C21" s="95">
        <v>265</v>
      </c>
      <c r="D21" s="101">
        <f t="shared" si="2"/>
        <v>100</v>
      </c>
    </row>
    <row r="22" customFormat="1" ht="19.15" customHeight="1" spans="1:4">
      <c r="A22" s="119" t="s">
        <v>755</v>
      </c>
      <c r="B22" s="95">
        <v>245</v>
      </c>
      <c r="C22" s="95">
        <v>245</v>
      </c>
      <c r="D22" s="101">
        <f t="shared" si="2"/>
        <v>100</v>
      </c>
    </row>
    <row r="23" customFormat="1" ht="19.15" customHeight="1" spans="1:4">
      <c r="A23" s="119" t="s">
        <v>756</v>
      </c>
      <c r="B23" s="95"/>
      <c r="C23" s="95"/>
      <c r="D23" s="101"/>
    </row>
    <row r="24" customFormat="1" ht="19.15" customHeight="1" spans="1:4">
      <c r="A24" s="113" t="s">
        <v>757</v>
      </c>
      <c r="B24" s="95">
        <v>6012</v>
      </c>
      <c r="C24" s="95">
        <v>47324</v>
      </c>
      <c r="D24" s="101">
        <f>B24/C24*100</f>
        <v>12.7</v>
      </c>
    </row>
    <row r="25" customFormat="1" ht="19.15" customHeight="1" spans="1:4">
      <c r="A25" s="113" t="s">
        <v>758</v>
      </c>
      <c r="B25" s="95">
        <v>25715</v>
      </c>
      <c r="C25" s="95">
        <v>29266</v>
      </c>
      <c r="D25" s="101">
        <f>B25/C25*100</f>
        <v>87.87</v>
      </c>
    </row>
    <row r="26" customFormat="1" ht="19.15" customHeight="1" spans="1:4">
      <c r="A26" s="113" t="s">
        <v>759</v>
      </c>
      <c r="B26" s="95">
        <v>90</v>
      </c>
      <c r="C26" s="95">
        <v>90</v>
      </c>
      <c r="D26" s="101">
        <f>B26/C26*100</f>
        <v>100</v>
      </c>
    </row>
    <row r="27" customFormat="1" ht="19.15" customHeight="1" spans="1:4">
      <c r="A27" s="94" t="s">
        <v>760</v>
      </c>
      <c r="B27" s="122">
        <f>B5+B8+B18+B24+B25+B26</f>
        <v>96860</v>
      </c>
      <c r="C27" s="122">
        <f>C5+C8+C18+C24+C25+C26</f>
        <v>156860</v>
      </c>
      <c r="D27" s="101">
        <f>B27/C27*100</f>
        <v>61.75</v>
      </c>
    </row>
    <row r="28" customFormat="1" ht="19.15" customHeight="1" spans="1:4">
      <c r="A28" s="113" t="s">
        <v>135</v>
      </c>
      <c r="B28" s="95"/>
      <c r="C28" s="95"/>
      <c r="D28" s="101"/>
    </row>
    <row r="29" customFormat="1" ht="19.15" customHeight="1" spans="1:4">
      <c r="A29" s="113" t="s">
        <v>136</v>
      </c>
      <c r="B29" s="95"/>
      <c r="C29" s="95"/>
      <c r="D29" s="101"/>
    </row>
    <row r="30" customFormat="1" ht="19.15" customHeight="1" spans="1:4">
      <c r="A30" s="103" t="s">
        <v>761</v>
      </c>
      <c r="B30" s="95"/>
      <c r="C30" s="95"/>
      <c r="D30" s="101"/>
    </row>
    <row r="31" customFormat="1" ht="19.15" customHeight="1" spans="1:4">
      <c r="A31" s="103" t="s">
        <v>762</v>
      </c>
      <c r="B31" s="95"/>
      <c r="C31" s="95"/>
      <c r="D31" s="101"/>
    </row>
    <row r="32" customFormat="1" ht="19.15" customHeight="1" spans="1:4">
      <c r="A32" s="103" t="s">
        <v>635</v>
      </c>
      <c r="B32" s="95"/>
      <c r="C32" s="95"/>
      <c r="D32" s="101"/>
    </row>
    <row r="33" customFormat="1" ht="19.15" customHeight="1" spans="1:4">
      <c r="A33" s="103" t="s">
        <v>763</v>
      </c>
      <c r="B33" s="95"/>
      <c r="C33" s="95"/>
      <c r="D33" s="101"/>
    </row>
    <row r="34" customFormat="1" ht="19.15" customHeight="1" spans="1:4">
      <c r="A34" s="103" t="s">
        <v>764</v>
      </c>
      <c r="B34" s="123"/>
      <c r="C34" s="123"/>
      <c r="D34" s="101"/>
    </row>
    <row r="35" customFormat="1" ht="19.15" customHeight="1" spans="1:4">
      <c r="A35" s="94" t="s">
        <v>150</v>
      </c>
      <c r="B35" s="124">
        <f>B27+B28+B29</f>
        <v>96860</v>
      </c>
      <c r="C35" s="124">
        <f>C27+C28+C29</f>
        <v>156860</v>
      </c>
      <c r="D35" s="101">
        <f>B35/C35*100</f>
        <v>61.75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J5" sqref="J5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9" t="s">
        <v>765</v>
      </c>
    </row>
    <row r="2" ht="27" customHeight="1" spans="1:4">
      <c r="A2" s="88" t="s">
        <v>766</v>
      </c>
      <c r="B2" s="88"/>
      <c r="C2" s="88"/>
      <c r="D2" s="88"/>
    </row>
    <row r="3" spans="1:4">
      <c r="A3" s="89"/>
      <c r="B3" s="90"/>
      <c r="C3" s="90"/>
      <c r="D3" s="125" t="s">
        <v>644</v>
      </c>
    </row>
    <row r="4" ht="46.15" customHeight="1" spans="1:4">
      <c r="A4" s="94" t="s">
        <v>712</v>
      </c>
      <c r="B4" s="126" t="s">
        <v>62</v>
      </c>
      <c r="C4" s="24" t="s">
        <v>63</v>
      </c>
      <c r="D4" s="24" t="s">
        <v>64</v>
      </c>
    </row>
    <row r="5" ht="18.75" customHeight="1" spans="1:4">
      <c r="A5" s="127" t="s">
        <v>713</v>
      </c>
      <c r="B5" s="28">
        <f>SUM(B6:B19)</f>
        <v>71860</v>
      </c>
      <c r="C5" s="28">
        <f>SUM(C6:C19)</f>
        <v>156860</v>
      </c>
      <c r="D5" s="128">
        <f>B5/C5*100</f>
        <v>45.81</v>
      </c>
    </row>
    <row r="6" ht="18.75" customHeight="1" spans="1:4">
      <c r="A6" s="99" t="s">
        <v>714</v>
      </c>
      <c r="B6" s="129"/>
      <c r="C6" s="129"/>
      <c r="D6" s="128"/>
    </row>
    <row r="7" ht="17.45" customHeight="1" spans="1:4">
      <c r="A7" s="130" t="s">
        <v>715</v>
      </c>
      <c r="B7" s="95"/>
      <c r="C7" s="95"/>
      <c r="D7" s="128"/>
    </row>
    <row r="8" ht="17.45" customHeight="1" spans="1:4">
      <c r="A8" s="130" t="s">
        <v>716</v>
      </c>
      <c r="B8" s="95"/>
      <c r="C8" s="95"/>
      <c r="D8" s="128"/>
    </row>
    <row r="9" ht="17.45" customHeight="1" spans="1:6">
      <c r="A9" s="130" t="s">
        <v>717</v>
      </c>
      <c r="B9" s="95"/>
      <c r="C9" s="95"/>
      <c r="D9" s="128"/>
      <c r="F9" s="131"/>
    </row>
    <row r="10" ht="17.45" customHeight="1" spans="1:4">
      <c r="A10" s="130" t="s">
        <v>718</v>
      </c>
      <c r="B10" s="95"/>
      <c r="C10" s="95"/>
      <c r="D10" s="128"/>
    </row>
    <row r="11" ht="17.45" customHeight="1" spans="1:4">
      <c r="A11" s="130" t="s">
        <v>719</v>
      </c>
      <c r="B11" s="95">
        <v>65000</v>
      </c>
      <c r="C11" s="95">
        <v>125000</v>
      </c>
      <c r="D11" s="128">
        <f>B11/C11*100</f>
        <v>52</v>
      </c>
    </row>
    <row r="12" ht="17.45" customHeight="1" spans="1:4">
      <c r="A12" s="130" t="s">
        <v>720</v>
      </c>
      <c r="B12" s="95"/>
      <c r="C12" s="95"/>
      <c r="D12" s="128"/>
    </row>
    <row r="13" ht="17.45" customHeight="1" spans="1:4">
      <c r="A13" s="130" t="s">
        <v>721</v>
      </c>
      <c r="B13" s="95">
        <v>510</v>
      </c>
      <c r="C13" s="95">
        <v>510</v>
      </c>
      <c r="D13" s="128">
        <f>B13/C13*100</f>
        <v>100</v>
      </c>
    </row>
    <row r="14" ht="17.45" customHeight="1" spans="1:4">
      <c r="A14" s="130" t="s">
        <v>722</v>
      </c>
      <c r="B14" s="95">
        <v>5000</v>
      </c>
      <c r="C14" s="95">
        <v>5000</v>
      </c>
      <c r="D14" s="128"/>
    </row>
    <row r="15" ht="17.45" customHeight="1" spans="1:4">
      <c r="A15" s="130" t="s">
        <v>723</v>
      </c>
      <c r="B15" s="95"/>
      <c r="C15" s="95"/>
      <c r="D15" s="128"/>
    </row>
    <row r="16" ht="17.45" customHeight="1" spans="1:4">
      <c r="A16" s="130" t="s">
        <v>724</v>
      </c>
      <c r="B16" s="95"/>
      <c r="C16" s="95"/>
      <c r="D16" s="128"/>
    </row>
    <row r="17" ht="17.45" customHeight="1" spans="1:4">
      <c r="A17" s="130" t="s">
        <v>725</v>
      </c>
      <c r="B17" s="95">
        <v>1350</v>
      </c>
      <c r="C17" s="95">
        <v>1350</v>
      </c>
      <c r="D17" s="128">
        <f t="shared" ref="D17:D21" si="0">B17/C17*100</f>
        <v>100</v>
      </c>
    </row>
    <row r="18" ht="17.45" customHeight="1" spans="1:4">
      <c r="A18" s="130" t="s">
        <v>726</v>
      </c>
      <c r="B18" s="95"/>
      <c r="C18" s="95"/>
      <c r="D18" s="128"/>
    </row>
    <row r="19" ht="17.45" customHeight="1" spans="1:4">
      <c r="A19" s="130" t="s">
        <v>727</v>
      </c>
      <c r="B19" s="95"/>
      <c r="C19" s="95">
        <v>25000</v>
      </c>
      <c r="D19" s="128"/>
    </row>
    <row r="20" ht="17.45" customHeight="1" spans="1:4">
      <c r="A20" s="94" t="s">
        <v>728</v>
      </c>
      <c r="B20" s="95">
        <v>71860</v>
      </c>
      <c r="C20" s="95">
        <v>156860</v>
      </c>
      <c r="D20" s="128">
        <f t="shared" si="0"/>
        <v>45.81</v>
      </c>
    </row>
    <row r="21" ht="17.45" customHeight="1" spans="1:4">
      <c r="A21" s="113" t="s">
        <v>729</v>
      </c>
      <c r="B21" s="95">
        <v>25000</v>
      </c>
      <c r="C21" s="95">
        <v>0</v>
      </c>
      <c r="D21" s="128" t="e">
        <f t="shared" si="0"/>
        <v>#DIV/0!</v>
      </c>
    </row>
    <row r="22" ht="17.45" customHeight="1" spans="1:4">
      <c r="A22" s="113" t="s">
        <v>730</v>
      </c>
      <c r="B22" s="95"/>
      <c r="C22" s="95"/>
      <c r="D22" s="128"/>
    </row>
    <row r="23" ht="17.45" customHeight="1" spans="1:4">
      <c r="A23" s="99" t="s">
        <v>731</v>
      </c>
      <c r="B23" s="95"/>
      <c r="C23" s="95"/>
      <c r="D23" s="128"/>
    </row>
    <row r="24" ht="17.45" customHeight="1" spans="1:4">
      <c r="A24" s="99" t="s">
        <v>732</v>
      </c>
      <c r="B24" s="95"/>
      <c r="C24" s="95"/>
      <c r="D24" s="128"/>
    </row>
    <row r="25" ht="17.45" customHeight="1" spans="1:4">
      <c r="A25" s="99" t="s">
        <v>733</v>
      </c>
      <c r="B25" s="95"/>
      <c r="C25" s="95"/>
      <c r="D25" s="128"/>
    </row>
    <row r="26" ht="17.45" customHeight="1" spans="1:4">
      <c r="A26" s="100" t="s">
        <v>734</v>
      </c>
      <c r="B26" s="95"/>
      <c r="C26" s="95"/>
      <c r="D26" s="128"/>
    </row>
    <row r="27" ht="17.45" customHeight="1" spans="1:4">
      <c r="A27" s="100" t="s">
        <v>735</v>
      </c>
      <c r="B27" s="95"/>
      <c r="C27" s="95"/>
      <c r="D27" s="128"/>
    </row>
    <row r="28" ht="17.45" customHeight="1" spans="1:4">
      <c r="A28" s="94" t="s">
        <v>107</v>
      </c>
      <c r="B28" s="95">
        <f>B20+B21</f>
        <v>96860</v>
      </c>
      <c r="C28" s="95">
        <v>156860</v>
      </c>
      <c r="D28" s="128">
        <f>B28/C28*100</f>
        <v>61.75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="115" zoomScaleNormal="115" workbookViewId="0">
      <selection activeCell="K17" sqref="K17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customFormat="1" ht="19.15" customHeight="1" spans="1:1">
      <c r="A1" s="19" t="s">
        <v>767</v>
      </c>
    </row>
    <row r="2" customFormat="1" ht="23.45" customHeight="1" spans="1:4">
      <c r="A2" s="88" t="s">
        <v>768</v>
      </c>
      <c r="B2" s="88"/>
      <c r="C2" s="88"/>
      <c r="D2" s="88"/>
    </row>
    <row r="3" customFormat="1" ht="17.45" customHeight="1" spans="1:4">
      <c r="A3" s="89"/>
      <c r="B3" s="90"/>
      <c r="C3" s="90"/>
      <c r="D3" s="117" t="s">
        <v>644</v>
      </c>
    </row>
    <row r="4" customFormat="1" ht="40.5" spans="1:4">
      <c r="A4" s="94" t="s">
        <v>712</v>
      </c>
      <c r="B4" s="109" t="s">
        <v>62</v>
      </c>
      <c r="C4" s="24" t="s">
        <v>63</v>
      </c>
      <c r="D4" s="24" t="s">
        <v>64</v>
      </c>
    </row>
    <row r="5" customFormat="1" ht="19.15" customHeight="1" spans="1:4">
      <c r="A5" s="118" t="s">
        <v>738</v>
      </c>
      <c r="B5" s="95"/>
      <c r="C5" s="95"/>
      <c r="D5" s="95"/>
    </row>
    <row r="6" customFormat="1" ht="19.15" customHeight="1" spans="1:4">
      <c r="A6" s="119" t="s">
        <v>739</v>
      </c>
      <c r="B6" s="95"/>
      <c r="C6" s="95"/>
      <c r="D6" s="95"/>
    </row>
    <row r="7" customFormat="1" ht="19.15" customHeight="1" spans="1:4">
      <c r="A7" s="119" t="s">
        <v>740</v>
      </c>
      <c r="B7" s="95"/>
      <c r="C7" s="95"/>
      <c r="D7" s="95"/>
    </row>
    <row r="8" customFormat="1" ht="19.15" customHeight="1" spans="1:4">
      <c r="A8" s="118" t="s">
        <v>741</v>
      </c>
      <c r="B8" s="120">
        <f>B9+B15+B16</f>
        <v>64533</v>
      </c>
      <c r="C8" s="120">
        <f>C9+C15+C16</f>
        <v>79670</v>
      </c>
      <c r="D8" s="101">
        <f t="shared" ref="D8:D12" si="0">B8/C8*100</f>
        <v>81</v>
      </c>
    </row>
    <row r="9" customFormat="1" ht="36" customHeight="1" spans="1:4">
      <c r="A9" s="119" t="s">
        <v>742</v>
      </c>
      <c r="B9" s="120">
        <f>SUM(B10:B14)</f>
        <v>58183</v>
      </c>
      <c r="C9" s="120">
        <f>SUM(C10:C14)</f>
        <v>73320</v>
      </c>
      <c r="D9" s="101">
        <f t="shared" si="0"/>
        <v>79.35</v>
      </c>
    </row>
    <row r="10" customFormat="1" ht="19.15" customHeight="1" spans="1:4">
      <c r="A10" s="119" t="s">
        <v>743</v>
      </c>
      <c r="B10" s="95">
        <v>20300</v>
      </c>
      <c r="C10" s="95">
        <v>35300</v>
      </c>
      <c r="D10" s="101">
        <f t="shared" si="0"/>
        <v>57.51</v>
      </c>
    </row>
    <row r="11" customFormat="1" ht="19.15" customHeight="1" spans="1:4">
      <c r="A11" s="119" t="s">
        <v>744</v>
      </c>
      <c r="B11" s="95">
        <v>32883</v>
      </c>
      <c r="C11" s="95">
        <v>33020</v>
      </c>
      <c r="D11" s="101">
        <f t="shared" si="0"/>
        <v>99.59</v>
      </c>
    </row>
    <row r="12" customFormat="1" ht="19.15" customHeight="1" spans="1:4">
      <c r="A12" s="119" t="s">
        <v>745</v>
      </c>
      <c r="B12" s="95">
        <v>2000</v>
      </c>
      <c r="C12" s="95">
        <v>2000</v>
      </c>
      <c r="D12" s="101">
        <f t="shared" si="0"/>
        <v>100</v>
      </c>
    </row>
    <row r="13" customFormat="1" ht="19.15" customHeight="1" spans="1:4">
      <c r="A13" s="119" t="s">
        <v>746</v>
      </c>
      <c r="B13" s="95"/>
      <c r="C13" s="95"/>
      <c r="D13" s="101"/>
    </row>
    <row r="14" customFormat="1" ht="19.15" customHeight="1" spans="1:4">
      <c r="A14" s="119" t="s">
        <v>747</v>
      </c>
      <c r="B14" s="95">
        <v>3000</v>
      </c>
      <c r="C14" s="95">
        <v>3000</v>
      </c>
      <c r="D14" s="101">
        <f t="shared" ref="D14:D18" si="1">B14/C14*100</f>
        <v>100</v>
      </c>
    </row>
    <row r="15" customFormat="1" ht="22" customHeight="1" spans="1:4">
      <c r="A15" s="121" t="s">
        <v>748</v>
      </c>
      <c r="B15" s="95">
        <v>5000</v>
      </c>
      <c r="C15" s="95">
        <v>5000</v>
      </c>
      <c r="D15" s="101"/>
    </row>
    <row r="16" customFormat="1" ht="31" customHeight="1" spans="1:4">
      <c r="A16" s="119" t="s">
        <v>749</v>
      </c>
      <c r="B16" s="95">
        <v>1350</v>
      </c>
      <c r="C16" s="95">
        <v>1350</v>
      </c>
      <c r="D16" s="101">
        <f t="shared" si="1"/>
        <v>100</v>
      </c>
    </row>
    <row r="17" customFormat="1" ht="19.15" customHeight="1" spans="1:4">
      <c r="A17" s="119" t="s">
        <v>750</v>
      </c>
      <c r="B17" s="95">
        <v>1350</v>
      </c>
      <c r="C17" s="95">
        <v>1350</v>
      </c>
      <c r="D17" s="101">
        <f t="shared" si="1"/>
        <v>100</v>
      </c>
    </row>
    <row r="18" customFormat="1" ht="19.15" customHeight="1" spans="1:4">
      <c r="A18" s="118" t="s">
        <v>751</v>
      </c>
      <c r="B18" s="122">
        <f>B19+B20</f>
        <v>510</v>
      </c>
      <c r="C18" s="122">
        <f>C19+C20</f>
        <v>510</v>
      </c>
      <c r="D18" s="101">
        <f t="shared" si="1"/>
        <v>100</v>
      </c>
    </row>
    <row r="19" customFormat="1" ht="30" customHeight="1" spans="1:4">
      <c r="A19" s="119" t="s">
        <v>752</v>
      </c>
      <c r="B19" s="95"/>
      <c r="C19" s="95"/>
      <c r="D19" s="101"/>
    </row>
    <row r="20" customFormat="1" ht="32" customHeight="1" spans="1:4">
      <c r="A20" s="119" t="s">
        <v>753</v>
      </c>
      <c r="B20" s="95">
        <v>510</v>
      </c>
      <c r="C20" s="95">
        <v>510</v>
      </c>
      <c r="D20" s="101">
        <f t="shared" ref="D20:D22" si="2">B20/C20*100</f>
        <v>100</v>
      </c>
    </row>
    <row r="21" customFormat="1" ht="19.15" customHeight="1" spans="1:4">
      <c r="A21" s="119" t="s">
        <v>754</v>
      </c>
      <c r="B21" s="95">
        <v>265</v>
      </c>
      <c r="C21" s="95">
        <v>265</v>
      </c>
      <c r="D21" s="101">
        <f t="shared" si="2"/>
        <v>100</v>
      </c>
    </row>
    <row r="22" customFormat="1" ht="19.15" customHeight="1" spans="1:4">
      <c r="A22" s="119" t="s">
        <v>755</v>
      </c>
      <c r="B22" s="95">
        <v>245</v>
      </c>
      <c r="C22" s="95">
        <v>245</v>
      </c>
      <c r="D22" s="101">
        <f t="shared" si="2"/>
        <v>100</v>
      </c>
    </row>
    <row r="23" customFormat="1" ht="19.15" customHeight="1" spans="1:4">
      <c r="A23" s="119" t="s">
        <v>756</v>
      </c>
      <c r="B23" s="95"/>
      <c r="C23" s="95"/>
      <c r="D23" s="101"/>
    </row>
    <row r="24" customFormat="1" ht="19.15" customHeight="1" spans="1:4">
      <c r="A24" s="113" t="s">
        <v>757</v>
      </c>
      <c r="B24" s="95">
        <v>6012</v>
      </c>
      <c r="C24" s="95">
        <v>47324</v>
      </c>
      <c r="D24" s="101">
        <f>B24/C24*100</f>
        <v>12.7</v>
      </c>
    </row>
    <row r="25" customFormat="1" ht="19.15" customHeight="1" spans="1:4">
      <c r="A25" s="113" t="s">
        <v>758</v>
      </c>
      <c r="B25" s="95">
        <v>25715</v>
      </c>
      <c r="C25" s="95">
        <v>29266</v>
      </c>
      <c r="D25" s="101">
        <f>B25/C25*100</f>
        <v>87.87</v>
      </c>
    </row>
    <row r="26" customFormat="1" ht="19.15" customHeight="1" spans="1:4">
      <c r="A26" s="113" t="s">
        <v>759</v>
      </c>
      <c r="B26" s="95">
        <v>90</v>
      </c>
      <c r="C26" s="95">
        <v>90</v>
      </c>
      <c r="D26" s="101">
        <f>B26/C26*100</f>
        <v>100</v>
      </c>
    </row>
    <row r="27" customFormat="1" ht="19.15" customHeight="1" spans="1:4">
      <c r="A27" s="94" t="s">
        <v>760</v>
      </c>
      <c r="B27" s="122">
        <f>B5+B8+B18+B24+B25+B26</f>
        <v>96860</v>
      </c>
      <c r="C27" s="122">
        <f>C5+C8+C18+C24+C25+C26</f>
        <v>156860</v>
      </c>
      <c r="D27" s="101">
        <f>B27/C27*100</f>
        <v>61.75</v>
      </c>
    </row>
    <row r="28" customFormat="1" ht="19.15" customHeight="1" spans="1:4">
      <c r="A28" s="113" t="s">
        <v>135</v>
      </c>
      <c r="B28" s="95"/>
      <c r="C28" s="95"/>
      <c r="D28" s="101"/>
    </row>
    <row r="29" customFormat="1" ht="19.15" customHeight="1" spans="1:4">
      <c r="A29" s="113" t="s">
        <v>136</v>
      </c>
      <c r="B29" s="95"/>
      <c r="C29" s="95"/>
      <c r="D29" s="101"/>
    </row>
    <row r="30" customFormat="1" ht="19.15" customHeight="1" spans="1:4">
      <c r="A30" s="103" t="s">
        <v>761</v>
      </c>
      <c r="B30" s="95"/>
      <c r="C30" s="95"/>
      <c r="D30" s="101"/>
    </row>
    <row r="31" customFormat="1" ht="19.15" customHeight="1" spans="1:4">
      <c r="A31" s="103" t="s">
        <v>762</v>
      </c>
      <c r="B31" s="95"/>
      <c r="C31" s="95"/>
      <c r="D31" s="101"/>
    </row>
    <row r="32" customFormat="1" ht="19.15" customHeight="1" spans="1:4">
      <c r="A32" s="103" t="s">
        <v>635</v>
      </c>
      <c r="B32" s="95"/>
      <c r="C32" s="95"/>
      <c r="D32" s="101"/>
    </row>
    <row r="33" customFormat="1" ht="19.15" customHeight="1" spans="1:4">
      <c r="A33" s="103" t="s">
        <v>763</v>
      </c>
      <c r="B33" s="95"/>
      <c r="C33" s="95"/>
      <c r="D33" s="101"/>
    </row>
    <row r="34" customFormat="1" ht="19.15" customHeight="1" spans="1:4">
      <c r="A34" s="103" t="s">
        <v>764</v>
      </c>
      <c r="B34" s="123"/>
      <c r="C34" s="123"/>
      <c r="D34" s="101"/>
    </row>
    <row r="35" customFormat="1" ht="19.15" customHeight="1" spans="1:4">
      <c r="A35" s="94" t="s">
        <v>150</v>
      </c>
      <c r="B35" s="124">
        <f>B27+B28+B29</f>
        <v>96860</v>
      </c>
      <c r="C35" s="124">
        <f>C27+C28+C29</f>
        <v>156860</v>
      </c>
      <c r="D35" s="101">
        <f>B35/C35*100</f>
        <v>61.75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2" sqref="A2:G2"/>
    </sheetView>
  </sheetViews>
  <sheetFormatPr defaultColWidth="9" defaultRowHeight="14.25" outlineLevelCol="6"/>
  <cols>
    <col min="1" max="1" width="23" customWidth="1"/>
    <col min="2" max="6" width="10.375" customWidth="1"/>
    <col min="7" max="7" width="15.125" customWidth="1"/>
  </cols>
  <sheetData>
    <row r="1" ht="18.6" customHeight="1" spans="1:1">
      <c r="A1" s="19" t="s">
        <v>769</v>
      </c>
    </row>
    <row r="2" ht="21" spans="1:7">
      <c r="A2" s="106" t="s">
        <v>770</v>
      </c>
      <c r="B2" s="106"/>
      <c r="C2" s="106"/>
      <c r="D2" s="106"/>
      <c r="E2" s="106"/>
      <c r="F2" s="106"/>
      <c r="G2" s="106"/>
    </row>
    <row r="3" spans="1:7">
      <c r="A3" s="107"/>
      <c r="B3" s="107"/>
      <c r="C3" s="107"/>
      <c r="D3" s="107"/>
      <c r="E3" s="107"/>
      <c r="G3" s="108" t="s">
        <v>644</v>
      </c>
    </row>
    <row r="4" ht="23.45" customHeight="1" spans="1:7">
      <c r="A4" s="109" t="s">
        <v>645</v>
      </c>
      <c r="B4" s="94" t="s">
        <v>694</v>
      </c>
      <c r="C4" s="94" t="s">
        <v>698</v>
      </c>
      <c r="D4" s="94"/>
      <c r="E4" s="94"/>
      <c r="F4" s="94"/>
      <c r="G4" s="86"/>
    </row>
    <row r="5" ht="25.35" customHeight="1" spans="1:7">
      <c r="A5" s="100" t="s">
        <v>771</v>
      </c>
      <c r="B5" s="100"/>
      <c r="C5" s="110" t="s">
        <v>772</v>
      </c>
      <c r="D5" s="100"/>
      <c r="E5" s="100"/>
      <c r="F5" s="100"/>
      <c r="G5" s="29"/>
    </row>
    <row r="6" ht="25.35" customHeight="1" spans="1:7">
      <c r="A6" s="100" t="s">
        <v>773</v>
      </c>
      <c r="B6" s="100"/>
      <c r="C6" s="111"/>
      <c r="D6" s="100"/>
      <c r="E6" s="100"/>
      <c r="F6" s="100"/>
      <c r="G6" s="29"/>
    </row>
    <row r="7" ht="25.35" customHeight="1" spans="1:7">
      <c r="A7" s="100" t="s">
        <v>774</v>
      </c>
      <c r="B7" s="100"/>
      <c r="C7" s="111"/>
      <c r="D7" s="100"/>
      <c r="E7" s="100"/>
      <c r="F7" s="100"/>
      <c r="G7" s="29"/>
    </row>
    <row r="8" ht="25.35" customHeight="1" spans="1:7">
      <c r="A8" s="100" t="s">
        <v>775</v>
      </c>
      <c r="B8" s="100"/>
      <c r="C8" s="111"/>
      <c r="D8" s="100"/>
      <c r="E8" s="100"/>
      <c r="F8" s="100"/>
      <c r="G8" s="29"/>
    </row>
    <row r="9" ht="25.35" customHeight="1" spans="1:7">
      <c r="A9" s="100" t="s">
        <v>776</v>
      </c>
      <c r="B9" s="100"/>
      <c r="C9" s="111"/>
      <c r="D9" s="112"/>
      <c r="E9" s="100"/>
      <c r="F9" s="100"/>
      <c r="G9" s="29"/>
    </row>
    <row r="10" ht="25.35" customHeight="1" spans="1:7">
      <c r="A10" s="100" t="s">
        <v>777</v>
      </c>
      <c r="B10" s="100"/>
      <c r="C10" s="111"/>
      <c r="D10" s="100"/>
      <c r="E10" s="100"/>
      <c r="F10" s="100"/>
      <c r="G10" s="29"/>
    </row>
    <row r="11" ht="25.35" customHeight="1" spans="1:7">
      <c r="A11" s="100" t="s">
        <v>778</v>
      </c>
      <c r="B11" s="100"/>
      <c r="C11" s="111"/>
      <c r="D11" s="100"/>
      <c r="E11" s="100"/>
      <c r="F11" s="100"/>
      <c r="G11" s="29"/>
    </row>
    <row r="12" ht="25.35" customHeight="1" spans="1:7">
      <c r="A12" s="100" t="s">
        <v>779</v>
      </c>
      <c r="B12" s="100"/>
      <c r="C12" s="111"/>
      <c r="D12" s="100"/>
      <c r="E12" s="100"/>
      <c r="F12" s="100"/>
      <c r="G12" s="29"/>
    </row>
    <row r="13" ht="25.35" customHeight="1" spans="1:7">
      <c r="A13" s="100" t="s">
        <v>780</v>
      </c>
      <c r="B13" s="100"/>
      <c r="C13" s="111"/>
      <c r="D13" s="100"/>
      <c r="E13" s="100"/>
      <c r="F13" s="100"/>
      <c r="G13" s="29"/>
    </row>
    <row r="14" ht="25.35" customHeight="1" spans="1:7">
      <c r="A14" s="100" t="s">
        <v>781</v>
      </c>
      <c r="B14" s="100"/>
      <c r="C14" s="111"/>
      <c r="D14" s="100"/>
      <c r="E14" s="100"/>
      <c r="F14" s="100"/>
      <c r="G14" s="29"/>
    </row>
    <row r="15" ht="25.35" customHeight="1" spans="1:7">
      <c r="A15" s="100" t="s">
        <v>782</v>
      </c>
      <c r="B15" s="100"/>
      <c r="C15" s="111"/>
      <c r="D15" s="100"/>
      <c r="E15" s="100"/>
      <c r="F15" s="100"/>
      <c r="G15" s="29"/>
    </row>
    <row r="16" s="105" customFormat="1" ht="25.35" customHeight="1" spans="1:7">
      <c r="A16" s="94" t="s">
        <v>694</v>
      </c>
      <c r="B16" s="113"/>
      <c r="C16" s="114"/>
      <c r="D16" s="113"/>
      <c r="E16" s="113"/>
      <c r="F16" s="113"/>
      <c r="G16" s="115"/>
    </row>
    <row r="17" ht="39.6" customHeight="1" spans="1:7">
      <c r="A17" s="116" t="s">
        <v>783</v>
      </c>
      <c r="B17" s="116"/>
      <c r="C17" s="116"/>
      <c r="D17" s="116"/>
      <c r="E17" s="116"/>
      <c r="F17" s="116"/>
      <c r="G17" s="116"/>
    </row>
  </sheetData>
  <mergeCells count="3">
    <mergeCell ref="A2:G2"/>
    <mergeCell ref="A17:G17"/>
    <mergeCell ref="C5:C1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5" sqref="B5:D22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customFormat="1" spans="1:1">
      <c r="A1" s="19" t="s">
        <v>784</v>
      </c>
    </row>
    <row r="2" customFormat="1" ht="21" spans="1:4">
      <c r="A2" s="88" t="s">
        <v>785</v>
      </c>
      <c r="B2" s="88"/>
      <c r="C2" s="88"/>
      <c r="D2" s="88"/>
    </row>
    <row r="3" customFormat="1" ht="24.6" customHeight="1" spans="1:4">
      <c r="A3" s="89"/>
      <c r="B3" s="90"/>
      <c r="C3" s="90"/>
      <c r="D3" s="91" t="s">
        <v>644</v>
      </c>
    </row>
    <row r="4" customFormat="1" ht="48.6" customHeight="1" spans="1:4">
      <c r="A4" s="92" t="s">
        <v>645</v>
      </c>
      <c r="B4" s="92" t="s">
        <v>62</v>
      </c>
      <c r="C4" s="24" t="s">
        <v>63</v>
      </c>
      <c r="D4" s="24" t="s">
        <v>64</v>
      </c>
    </row>
    <row r="5" customFormat="1" ht="23.45" customHeight="1" spans="1:4">
      <c r="A5" s="100" t="s">
        <v>786</v>
      </c>
      <c r="B5" s="95">
        <f>SUM(B6:B10)</f>
        <v>708</v>
      </c>
      <c r="C5" s="95">
        <f>SUM(C6:C10)</f>
        <v>462</v>
      </c>
      <c r="D5" s="101">
        <f t="shared" ref="D5:D10" si="0">B5/C5*100</f>
        <v>153.25</v>
      </c>
    </row>
    <row r="6" customFormat="1" ht="23.45" customHeight="1" spans="1:4">
      <c r="A6" s="102" t="s">
        <v>787</v>
      </c>
      <c r="B6" s="95"/>
      <c r="C6" s="95"/>
      <c r="D6" s="101"/>
    </row>
    <row r="7" customFormat="1" ht="23.45" customHeight="1" spans="1:4">
      <c r="A7" s="103" t="s">
        <v>788</v>
      </c>
      <c r="B7" s="95">
        <v>116</v>
      </c>
      <c r="C7" s="95">
        <v>112</v>
      </c>
      <c r="D7" s="101">
        <f t="shared" si="0"/>
        <v>103.57</v>
      </c>
    </row>
    <row r="8" customFormat="1" ht="23.45" customHeight="1" spans="1:4">
      <c r="A8" s="103" t="s">
        <v>789</v>
      </c>
      <c r="B8" s="95">
        <v>-6</v>
      </c>
      <c r="C8" s="95"/>
      <c r="D8" s="101" t="e">
        <f t="shared" si="0"/>
        <v>#DIV/0!</v>
      </c>
    </row>
    <row r="9" customFormat="1" ht="23.45" customHeight="1" spans="1:4">
      <c r="A9" s="103" t="s">
        <v>790</v>
      </c>
      <c r="B9" s="95">
        <v>176</v>
      </c>
      <c r="C9" s="95">
        <v>8</v>
      </c>
      <c r="D9" s="101">
        <f t="shared" si="0"/>
        <v>2200</v>
      </c>
    </row>
    <row r="10" customFormat="1" ht="23.45" customHeight="1" spans="1:4">
      <c r="A10" s="103" t="s">
        <v>791</v>
      </c>
      <c r="B10" s="95">
        <v>422</v>
      </c>
      <c r="C10" s="95">
        <v>342</v>
      </c>
      <c r="D10" s="101">
        <f t="shared" si="0"/>
        <v>123.39</v>
      </c>
    </row>
    <row r="11" customFormat="1" ht="23.45" customHeight="1" spans="1:4">
      <c r="A11" s="100" t="s">
        <v>792</v>
      </c>
      <c r="B11" s="95"/>
      <c r="C11" s="95"/>
      <c r="D11" s="101"/>
    </row>
    <row r="12" customFormat="1" ht="23.45" customHeight="1" spans="1:4">
      <c r="A12" s="102" t="s">
        <v>793</v>
      </c>
      <c r="B12" s="95"/>
      <c r="C12" s="95"/>
      <c r="D12" s="101"/>
    </row>
    <row r="13" customFormat="1" ht="23.45" customHeight="1" spans="1:4">
      <c r="A13" s="103" t="s">
        <v>794</v>
      </c>
      <c r="B13" s="95"/>
      <c r="C13" s="95"/>
      <c r="D13" s="101"/>
    </row>
    <row r="14" customFormat="1" ht="23.45" customHeight="1" spans="1:4">
      <c r="A14" s="103" t="s">
        <v>795</v>
      </c>
      <c r="B14" s="95"/>
      <c r="C14" s="95"/>
      <c r="D14" s="101"/>
    </row>
    <row r="15" customFormat="1" ht="23.45" customHeight="1" spans="1:4">
      <c r="A15" s="103" t="s">
        <v>796</v>
      </c>
      <c r="B15" s="95"/>
      <c r="C15" s="95"/>
      <c r="D15" s="101"/>
    </row>
    <row r="16" customFormat="1" ht="23.45" customHeight="1" spans="1:4">
      <c r="A16" s="100" t="s">
        <v>797</v>
      </c>
      <c r="B16" s="95"/>
      <c r="C16" s="95"/>
      <c r="D16" s="101"/>
    </row>
    <row r="17" customFormat="1" ht="23.45" customHeight="1" spans="1:4">
      <c r="A17" s="100" t="s">
        <v>798</v>
      </c>
      <c r="B17" s="95"/>
      <c r="C17" s="95"/>
      <c r="D17" s="101"/>
    </row>
    <row r="18" customFormat="1" ht="23.45" customHeight="1" spans="1:4">
      <c r="A18" s="100" t="s">
        <v>799</v>
      </c>
      <c r="B18" s="95"/>
      <c r="C18" s="95"/>
      <c r="D18" s="101"/>
    </row>
    <row r="19" customFormat="1" ht="23.45" customHeight="1" spans="1:4">
      <c r="A19" s="94" t="s">
        <v>728</v>
      </c>
      <c r="B19" s="95">
        <f>B5+B11+B16+B17+B18</f>
        <v>708</v>
      </c>
      <c r="C19" s="95">
        <f>C5+C11+C16+C17+C18</f>
        <v>462</v>
      </c>
      <c r="D19" s="101">
        <f>B19/C19*100</f>
        <v>153.25</v>
      </c>
    </row>
    <row r="20" customFormat="1" ht="23.45" customHeight="1" spans="1:4">
      <c r="A20" s="100" t="s">
        <v>800</v>
      </c>
      <c r="B20" s="95"/>
      <c r="C20" s="95"/>
      <c r="D20" s="101"/>
    </row>
    <row r="21" customFormat="1" ht="23.45" customHeight="1" spans="1:4">
      <c r="A21" s="104" t="s">
        <v>801</v>
      </c>
      <c r="B21" s="95"/>
      <c r="C21" s="95"/>
      <c r="D21" s="101"/>
    </row>
    <row r="22" customFormat="1" ht="23.45" customHeight="1" spans="1:4">
      <c r="A22" s="94" t="s">
        <v>107</v>
      </c>
      <c r="B22" s="95">
        <f>B19</f>
        <v>708</v>
      </c>
      <c r="C22" s="95">
        <f>C19</f>
        <v>462</v>
      </c>
      <c r="D22" s="101">
        <f>B22/C22*100</f>
        <v>153.25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B30" sqref="B30:D34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customFormat="1" spans="1:1">
      <c r="A1" s="19" t="s">
        <v>802</v>
      </c>
    </row>
    <row r="2" customFormat="1" ht="26.45" customHeight="1" spans="1:4">
      <c r="A2" s="88" t="s">
        <v>803</v>
      </c>
      <c r="B2" s="88"/>
      <c r="C2" s="88"/>
      <c r="D2" s="88"/>
    </row>
    <row r="3" customFormat="1" spans="1:4">
      <c r="A3" s="89"/>
      <c r="B3" s="90"/>
      <c r="C3" s="90"/>
      <c r="D3" s="91" t="s">
        <v>644</v>
      </c>
    </row>
    <row r="4" customFormat="1" ht="44.25" customHeight="1" spans="1:4">
      <c r="A4" s="92" t="s">
        <v>645</v>
      </c>
      <c r="B4" s="92" t="s">
        <v>62</v>
      </c>
      <c r="C4" s="24" t="s">
        <v>63</v>
      </c>
      <c r="D4" s="24" t="s">
        <v>64</v>
      </c>
    </row>
    <row r="5" customFormat="1" ht="18.6" customHeight="1" spans="1:4">
      <c r="A5" s="93" t="s">
        <v>804</v>
      </c>
      <c r="B5" s="94"/>
      <c r="C5" s="94"/>
      <c r="D5" s="94"/>
    </row>
    <row r="6" customFormat="1" ht="18.6" customHeight="1" spans="1:4">
      <c r="A6" s="93" t="s">
        <v>805</v>
      </c>
      <c r="B6" s="95"/>
      <c r="C6" s="95"/>
      <c r="D6" s="95"/>
    </row>
    <row r="7" customFormat="1" ht="18.6" customHeight="1" spans="1:4">
      <c r="A7" s="96" t="s">
        <v>806</v>
      </c>
      <c r="B7" s="95"/>
      <c r="C7" s="95"/>
      <c r="D7" s="95"/>
    </row>
    <row r="8" customFormat="1" ht="18.6" customHeight="1" spans="1:4">
      <c r="A8" s="96" t="s">
        <v>807</v>
      </c>
      <c r="B8" s="95"/>
      <c r="C8" s="95"/>
      <c r="D8" s="95"/>
    </row>
    <row r="9" customFormat="1" ht="18.6" customHeight="1" spans="1:4">
      <c r="A9" s="96" t="s">
        <v>808</v>
      </c>
      <c r="B9" s="95"/>
      <c r="C9" s="95"/>
      <c r="D9" s="95"/>
    </row>
    <row r="10" customFormat="1" ht="18.6" customHeight="1" spans="1:4">
      <c r="A10" s="96" t="s">
        <v>809</v>
      </c>
      <c r="B10" s="95"/>
      <c r="C10" s="95"/>
      <c r="D10" s="95"/>
    </row>
    <row r="11" customFormat="1" ht="18.6" customHeight="1" spans="1:4">
      <c r="A11" s="96" t="s">
        <v>810</v>
      </c>
      <c r="B11" s="95"/>
      <c r="C11" s="95"/>
      <c r="D11" s="95"/>
    </row>
    <row r="12" customFormat="1" ht="18.6" customHeight="1" spans="1:4">
      <c r="A12" s="96" t="s">
        <v>811</v>
      </c>
      <c r="B12" s="95"/>
      <c r="C12" s="95"/>
      <c r="D12" s="95"/>
    </row>
    <row r="13" customFormat="1" ht="18.6" customHeight="1" spans="1:4">
      <c r="A13" s="96" t="s">
        <v>812</v>
      </c>
      <c r="B13" s="95"/>
      <c r="C13" s="95"/>
      <c r="D13" s="95"/>
    </row>
    <row r="14" customFormat="1" ht="18.6" customHeight="1" spans="1:4">
      <c r="A14" s="96" t="s">
        <v>813</v>
      </c>
      <c r="B14" s="95"/>
      <c r="C14" s="95"/>
      <c r="D14" s="95"/>
    </row>
    <row r="15" customFormat="1" ht="18.6" customHeight="1" spans="1:4">
      <c r="A15" s="93" t="s">
        <v>814</v>
      </c>
      <c r="B15" s="86"/>
      <c r="C15" s="85"/>
      <c r="D15" s="86"/>
    </row>
    <row r="16" customFormat="1" ht="18.6" customHeight="1" spans="1:4">
      <c r="A16" s="97" t="s">
        <v>815</v>
      </c>
      <c r="B16" s="85"/>
      <c r="C16" s="85"/>
      <c r="D16" s="85"/>
    </row>
    <row r="17" customFormat="1" ht="18.6" customHeight="1" spans="1:4">
      <c r="A17" s="96" t="s">
        <v>816</v>
      </c>
      <c r="B17" s="85"/>
      <c r="C17" s="85"/>
      <c r="D17" s="85"/>
    </row>
    <row r="18" customFormat="1" ht="18.6" customHeight="1" spans="1:4">
      <c r="A18" s="96" t="s">
        <v>817</v>
      </c>
      <c r="B18" s="85"/>
      <c r="C18" s="85"/>
      <c r="D18" s="85"/>
    </row>
    <row r="19" customFormat="1" ht="18.6" customHeight="1" spans="1:4">
      <c r="A19" s="96" t="s">
        <v>818</v>
      </c>
      <c r="B19" s="85"/>
      <c r="C19" s="85"/>
      <c r="D19" s="85"/>
    </row>
    <row r="20" customFormat="1" ht="18.6" customHeight="1" spans="1:4">
      <c r="A20" s="96" t="s">
        <v>819</v>
      </c>
      <c r="B20" s="85"/>
      <c r="C20" s="85"/>
      <c r="D20" s="85"/>
    </row>
    <row r="21" customFormat="1" ht="18.6" customHeight="1" spans="1:4">
      <c r="A21" s="96" t="s">
        <v>820</v>
      </c>
      <c r="B21" s="85"/>
      <c r="C21" s="85"/>
      <c r="D21" s="85"/>
    </row>
    <row r="22" customFormat="1" ht="18.6" customHeight="1" spans="1:4">
      <c r="A22" s="96" t="s">
        <v>821</v>
      </c>
      <c r="B22" s="85"/>
      <c r="C22" s="85"/>
      <c r="D22" s="85"/>
    </row>
    <row r="23" customFormat="1" ht="18.6" customHeight="1" spans="1:4">
      <c r="A23" s="96" t="s">
        <v>822</v>
      </c>
      <c r="B23" s="85"/>
      <c r="C23" s="85"/>
      <c r="D23" s="85"/>
    </row>
    <row r="24" customFormat="1" ht="18.6" customHeight="1" spans="1:4">
      <c r="A24" s="93" t="s">
        <v>823</v>
      </c>
      <c r="B24" s="86"/>
      <c r="C24" s="86"/>
      <c r="D24" s="86"/>
    </row>
    <row r="25" customFormat="1" ht="18.6" customHeight="1" spans="1:4">
      <c r="A25" s="93" t="s">
        <v>824</v>
      </c>
      <c r="B25" s="85"/>
      <c r="C25" s="85"/>
      <c r="D25" s="85"/>
    </row>
    <row r="26" customFormat="1" ht="18.6" customHeight="1" spans="1:4">
      <c r="A26" s="93" t="s">
        <v>825</v>
      </c>
      <c r="B26" s="86"/>
      <c r="C26" s="86"/>
      <c r="D26" s="86"/>
    </row>
    <row r="27" customFormat="1" ht="18.6" customHeight="1" spans="1:4">
      <c r="A27" s="93" t="s">
        <v>826</v>
      </c>
      <c r="B27" s="85"/>
      <c r="C27" s="85"/>
      <c r="D27" s="85"/>
    </row>
    <row r="28" customFormat="1" ht="18.6" customHeight="1" spans="1:4">
      <c r="A28" s="93" t="s">
        <v>827</v>
      </c>
      <c r="B28" s="85"/>
      <c r="C28" s="85"/>
      <c r="D28" s="85"/>
    </row>
    <row r="29" customFormat="1" ht="18.6" customHeight="1" spans="1:4">
      <c r="A29" s="93" t="s">
        <v>828</v>
      </c>
      <c r="B29" s="85"/>
      <c r="C29" s="85"/>
      <c r="D29" s="85"/>
    </row>
    <row r="30" customFormat="1" ht="18.6" customHeight="1" spans="1:4">
      <c r="A30" s="93" t="s">
        <v>829</v>
      </c>
      <c r="B30" s="85">
        <v>100</v>
      </c>
      <c r="C30" s="85">
        <v>150.5</v>
      </c>
      <c r="D30" s="98">
        <f t="shared" ref="D30:D34" si="0">B30/C30*100</f>
        <v>66.45</v>
      </c>
    </row>
    <row r="31" customFormat="1" ht="18.6" customHeight="1" spans="1:4">
      <c r="A31" s="94" t="s">
        <v>134</v>
      </c>
      <c r="B31" s="85">
        <f>B30</f>
        <v>100</v>
      </c>
      <c r="C31" s="85">
        <f>C30</f>
        <v>150.5</v>
      </c>
      <c r="D31" s="98">
        <f t="shared" si="0"/>
        <v>66.45</v>
      </c>
    </row>
    <row r="32" customFormat="1" ht="18.6" customHeight="1" spans="1:4">
      <c r="A32" s="99" t="s">
        <v>830</v>
      </c>
      <c r="B32" s="85"/>
      <c r="C32" s="85"/>
      <c r="D32" s="98"/>
    </row>
    <row r="33" customFormat="1" ht="18.6" customHeight="1" spans="1:4">
      <c r="A33" s="100" t="s">
        <v>831</v>
      </c>
      <c r="B33" s="85">
        <v>608</v>
      </c>
      <c r="C33" s="85">
        <v>311.5</v>
      </c>
      <c r="D33" s="98"/>
    </row>
    <row r="34" customFormat="1" ht="18.6" customHeight="1" spans="1:4">
      <c r="A34" s="94" t="s">
        <v>832</v>
      </c>
      <c r="B34" s="85">
        <f>B31+B33</f>
        <v>708</v>
      </c>
      <c r="C34" s="85">
        <f>C31+C33</f>
        <v>462</v>
      </c>
      <c r="D34" s="98">
        <f t="shared" si="0"/>
        <v>153.25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L7" sqref="L7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customFormat="1" spans="1:1">
      <c r="A1" s="19" t="s">
        <v>833</v>
      </c>
    </row>
    <row r="2" customFormat="1" ht="21" spans="1:4">
      <c r="A2" s="88" t="s">
        <v>834</v>
      </c>
      <c r="B2" s="88"/>
      <c r="C2" s="88"/>
      <c r="D2" s="88"/>
    </row>
    <row r="3" customFormat="1" ht="24.6" customHeight="1" spans="1:4">
      <c r="A3" s="89"/>
      <c r="B3" s="90"/>
      <c r="C3" s="90"/>
      <c r="D3" s="91" t="s">
        <v>644</v>
      </c>
    </row>
    <row r="4" customFormat="1" ht="48.6" customHeight="1" spans="1:4">
      <c r="A4" s="92" t="s">
        <v>645</v>
      </c>
      <c r="B4" s="92" t="s">
        <v>62</v>
      </c>
      <c r="C4" s="24" t="s">
        <v>63</v>
      </c>
      <c r="D4" s="24" t="s">
        <v>64</v>
      </c>
    </row>
    <row r="5" customFormat="1" ht="23.45" customHeight="1" spans="1:4">
      <c r="A5" s="100" t="s">
        <v>786</v>
      </c>
      <c r="B5" s="95">
        <f>SUM(B6:B10)</f>
        <v>708</v>
      </c>
      <c r="C5" s="95">
        <f>SUM(C6:C10)</f>
        <v>462</v>
      </c>
      <c r="D5" s="101">
        <f t="shared" ref="D5:D10" si="0">B5/C5*100</f>
        <v>153.25</v>
      </c>
    </row>
    <row r="6" customFormat="1" ht="23.45" customHeight="1" spans="1:4">
      <c r="A6" s="102" t="s">
        <v>787</v>
      </c>
      <c r="B6" s="95"/>
      <c r="C6" s="95"/>
      <c r="D6" s="101"/>
    </row>
    <row r="7" customFormat="1" ht="23.45" customHeight="1" spans="1:4">
      <c r="A7" s="103" t="s">
        <v>788</v>
      </c>
      <c r="B7" s="95">
        <v>116</v>
      </c>
      <c r="C7" s="95">
        <v>112</v>
      </c>
      <c r="D7" s="101">
        <f t="shared" si="0"/>
        <v>103.57</v>
      </c>
    </row>
    <row r="8" customFormat="1" ht="23.45" customHeight="1" spans="1:4">
      <c r="A8" s="103" t="s">
        <v>789</v>
      </c>
      <c r="B8" s="95">
        <v>-6</v>
      </c>
      <c r="C8" s="95"/>
      <c r="D8" s="101" t="e">
        <f t="shared" si="0"/>
        <v>#DIV/0!</v>
      </c>
    </row>
    <row r="9" customFormat="1" ht="23.45" customHeight="1" spans="1:4">
      <c r="A9" s="103" t="s">
        <v>790</v>
      </c>
      <c r="B9" s="95">
        <v>176</v>
      </c>
      <c r="C9" s="95">
        <v>8</v>
      </c>
      <c r="D9" s="101">
        <f t="shared" si="0"/>
        <v>2200</v>
      </c>
    </row>
    <row r="10" customFormat="1" ht="23.45" customHeight="1" spans="1:4">
      <c r="A10" s="103" t="s">
        <v>791</v>
      </c>
      <c r="B10" s="95">
        <v>422</v>
      </c>
      <c r="C10" s="95">
        <v>342</v>
      </c>
      <c r="D10" s="101">
        <f t="shared" si="0"/>
        <v>123.39</v>
      </c>
    </row>
    <row r="11" customFormat="1" ht="23.45" customHeight="1" spans="1:4">
      <c r="A11" s="100" t="s">
        <v>792</v>
      </c>
      <c r="B11" s="95"/>
      <c r="C11" s="95"/>
      <c r="D11" s="101"/>
    </row>
    <row r="12" customFormat="1" ht="23.45" customHeight="1" spans="1:4">
      <c r="A12" s="102" t="s">
        <v>793</v>
      </c>
      <c r="B12" s="95"/>
      <c r="C12" s="95"/>
      <c r="D12" s="101"/>
    </row>
    <row r="13" customFormat="1" ht="23.45" customHeight="1" spans="1:4">
      <c r="A13" s="103" t="s">
        <v>794</v>
      </c>
      <c r="B13" s="95"/>
      <c r="C13" s="95"/>
      <c r="D13" s="101"/>
    </row>
    <row r="14" customFormat="1" ht="23.45" customHeight="1" spans="1:4">
      <c r="A14" s="103" t="s">
        <v>795</v>
      </c>
      <c r="B14" s="95"/>
      <c r="C14" s="95"/>
      <c r="D14" s="101"/>
    </row>
    <row r="15" customFormat="1" ht="23.45" customHeight="1" spans="1:4">
      <c r="A15" s="103" t="s">
        <v>796</v>
      </c>
      <c r="B15" s="95"/>
      <c r="C15" s="95"/>
      <c r="D15" s="101"/>
    </row>
    <row r="16" customFormat="1" ht="23.45" customHeight="1" spans="1:4">
      <c r="A16" s="100" t="s">
        <v>797</v>
      </c>
      <c r="B16" s="95"/>
      <c r="C16" s="95"/>
      <c r="D16" s="101"/>
    </row>
    <row r="17" customFormat="1" ht="23.45" customHeight="1" spans="1:4">
      <c r="A17" s="100" t="s">
        <v>798</v>
      </c>
      <c r="B17" s="95"/>
      <c r="C17" s="95"/>
      <c r="D17" s="101"/>
    </row>
    <row r="18" customFormat="1" ht="23.45" customHeight="1" spans="1:4">
      <c r="A18" s="100" t="s">
        <v>799</v>
      </c>
      <c r="B18" s="95"/>
      <c r="C18" s="95"/>
      <c r="D18" s="101"/>
    </row>
    <row r="19" customFormat="1" ht="23.45" customHeight="1" spans="1:4">
      <c r="A19" s="94" t="s">
        <v>728</v>
      </c>
      <c r="B19" s="95">
        <f>B5+B11+B16+B17+B18</f>
        <v>708</v>
      </c>
      <c r="C19" s="95">
        <f>C5+C11+C16+C17+C18</f>
        <v>462</v>
      </c>
      <c r="D19" s="101">
        <f>B19/C19*100</f>
        <v>153.25</v>
      </c>
    </row>
    <row r="20" customFormat="1" ht="23.45" customHeight="1" spans="1:4">
      <c r="A20" s="100" t="s">
        <v>800</v>
      </c>
      <c r="B20" s="95"/>
      <c r="C20" s="95"/>
      <c r="D20" s="101"/>
    </row>
    <row r="21" customFormat="1" ht="23.45" customHeight="1" spans="1:4">
      <c r="A21" s="104" t="s">
        <v>801</v>
      </c>
      <c r="B21" s="95"/>
      <c r="C21" s="95"/>
      <c r="D21" s="101"/>
    </row>
    <row r="22" customFormat="1" ht="23.45" customHeight="1" spans="1:4">
      <c r="A22" s="94" t="s">
        <v>107</v>
      </c>
      <c r="B22" s="95">
        <f>B19</f>
        <v>708</v>
      </c>
      <c r="C22" s="95">
        <f>C19</f>
        <v>462</v>
      </c>
      <c r="D22" s="101">
        <f>B22/C22*100</f>
        <v>153.25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I9" sqref="I9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customFormat="1" spans="1:1">
      <c r="A1" s="19" t="s">
        <v>835</v>
      </c>
    </row>
    <row r="2" customFormat="1" ht="26.45" customHeight="1" spans="1:4">
      <c r="A2" s="88" t="s">
        <v>836</v>
      </c>
      <c r="B2" s="88"/>
      <c r="C2" s="88"/>
      <c r="D2" s="88"/>
    </row>
    <row r="3" customFormat="1" spans="1:4">
      <c r="A3" s="89"/>
      <c r="B3" s="90"/>
      <c r="C3" s="90"/>
      <c r="D3" s="91" t="s">
        <v>644</v>
      </c>
    </row>
    <row r="4" customFormat="1" ht="44.25" customHeight="1" spans="1:4">
      <c r="A4" s="92" t="s">
        <v>645</v>
      </c>
      <c r="B4" s="92" t="s">
        <v>62</v>
      </c>
      <c r="C4" s="24" t="s">
        <v>63</v>
      </c>
      <c r="D4" s="24" t="s">
        <v>64</v>
      </c>
    </row>
    <row r="5" customFormat="1" ht="18.6" customHeight="1" spans="1:4">
      <c r="A5" s="93" t="s">
        <v>804</v>
      </c>
      <c r="B5" s="94"/>
      <c r="C5" s="94"/>
      <c r="D5" s="94"/>
    </row>
    <row r="6" customFormat="1" ht="18.6" customHeight="1" spans="1:4">
      <c r="A6" s="93" t="s">
        <v>805</v>
      </c>
      <c r="B6" s="95"/>
      <c r="C6" s="95"/>
      <c r="D6" s="95"/>
    </row>
    <row r="7" customFormat="1" ht="18.6" customHeight="1" spans="1:4">
      <c r="A7" s="96" t="s">
        <v>806</v>
      </c>
      <c r="B7" s="95"/>
      <c r="C7" s="95"/>
      <c r="D7" s="95"/>
    </row>
    <row r="8" customFormat="1" ht="18.6" customHeight="1" spans="1:4">
      <c r="A8" s="96" t="s">
        <v>807</v>
      </c>
      <c r="B8" s="95"/>
      <c r="C8" s="95"/>
      <c r="D8" s="95"/>
    </row>
    <row r="9" customFormat="1" ht="18.6" customHeight="1" spans="1:4">
      <c r="A9" s="96" t="s">
        <v>808</v>
      </c>
      <c r="B9" s="95"/>
      <c r="C9" s="95"/>
      <c r="D9" s="95"/>
    </row>
    <row r="10" customFormat="1" ht="18.6" customHeight="1" spans="1:4">
      <c r="A10" s="96" t="s">
        <v>809</v>
      </c>
      <c r="B10" s="95"/>
      <c r="C10" s="95"/>
      <c r="D10" s="95"/>
    </row>
    <row r="11" customFormat="1" ht="18.6" customHeight="1" spans="1:4">
      <c r="A11" s="96" t="s">
        <v>810</v>
      </c>
      <c r="B11" s="95"/>
      <c r="C11" s="95"/>
      <c r="D11" s="95"/>
    </row>
    <row r="12" customFormat="1" ht="18.6" customHeight="1" spans="1:4">
      <c r="A12" s="96" t="s">
        <v>811</v>
      </c>
      <c r="B12" s="95"/>
      <c r="C12" s="95"/>
      <c r="D12" s="95"/>
    </row>
    <row r="13" customFormat="1" ht="18.6" customHeight="1" spans="1:4">
      <c r="A13" s="96" t="s">
        <v>812</v>
      </c>
      <c r="B13" s="95"/>
      <c r="C13" s="95"/>
      <c r="D13" s="95"/>
    </row>
    <row r="14" customFormat="1" ht="18.6" customHeight="1" spans="1:4">
      <c r="A14" s="96" t="s">
        <v>813</v>
      </c>
      <c r="B14" s="95"/>
      <c r="C14" s="95"/>
      <c r="D14" s="95"/>
    </row>
    <row r="15" customFormat="1" ht="18.6" customHeight="1" spans="1:4">
      <c r="A15" s="93" t="s">
        <v>814</v>
      </c>
      <c r="B15" s="86"/>
      <c r="C15" s="85"/>
      <c r="D15" s="86"/>
    </row>
    <row r="16" customFormat="1" ht="18.6" customHeight="1" spans="1:4">
      <c r="A16" s="97" t="s">
        <v>815</v>
      </c>
      <c r="B16" s="85"/>
      <c r="C16" s="85"/>
      <c r="D16" s="85"/>
    </row>
    <row r="17" customFormat="1" ht="18.6" customHeight="1" spans="1:4">
      <c r="A17" s="96" t="s">
        <v>816</v>
      </c>
      <c r="B17" s="85"/>
      <c r="C17" s="85"/>
      <c r="D17" s="85"/>
    </row>
    <row r="18" customFormat="1" ht="18.6" customHeight="1" spans="1:4">
      <c r="A18" s="96" t="s">
        <v>817</v>
      </c>
      <c r="B18" s="85"/>
      <c r="C18" s="85"/>
      <c r="D18" s="85"/>
    </row>
    <row r="19" customFormat="1" ht="18.6" customHeight="1" spans="1:4">
      <c r="A19" s="96" t="s">
        <v>818</v>
      </c>
      <c r="B19" s="85"/>
      <c r="C19" s="85"/>
      <c r="D19" s="85"/>
    </row>
    <row r="20" customFormat="1" ht="18.6" customHeight="1" spans="1:4">
      <c r="A20" s="96" t="s">
        <v>819</v>
      </c>
      <c r="B20" s="85"/>
      <c r="C20" s="85"/>
      <c r="D20" s="85"/>
    </row>
    <row r="21" customFormat="1" ht="18.6" customHeight="1" spans="1:4">
      <c r="A21" s="96" t="s">
        <v>820</v>
      </c>
      <c r="B21" s="85"/>
      <c r="C21" s="85"/>
      <c r="D21" s="85"/>
    </row>
    <row r="22" customFormat="1" ht="18.6" customHeight="1" spans="1:4">
      <c r="A22" s="96" t="s">
        <v>821</v>
      </c>
      <c r="B22" s="85"/>
      <c r="C22" s="85"/>
      <c r="D22" s="85"/>
    </row>
    <row r="23" customFormat="1" ht="18.6" customHeight="1" spans="1:4">
      <c r="A23" s="96" t="s">
        <v>822</v>
      </c>
      <c r="B23" s="85"/>
      <c r="C23" s="85"/>
      <c r="D23" s="85"/>
    </row>
    <row r="24" customFormat="1" ht="18.6" customHeight="1" spans="1:4">
      <c r="A24" s="93" t="s">
        <v>823</v>
      </c>
      <c r="B24" s="86"/>
      <c r="C24" s="86"/>
      <c r="D24" s="86"/>
    </row>
    <row r="25" customFormat="1" ht="18.6" customHeight="1" spans="1:4">
      <c r="A25" s="93" t="s">
        <v>824</v>
      </c>
      <c r="B25" s="85"/>
      <c r="C25" s="85"/>
      <c r="D25" s="85"/>
    </row>
    <row r="26" customFormat="1" ht="18.6" customHeight="1" spans="1:4">
      <c r="A26" s="93" t="s">
        <v>825</v>
      </c>
      <c r="B26" s="86"/>
      <c r="C26" s="86"/>
      <c r="D26" s="86"/>
    </row>
    <row r="27" customFormat="1" ht="18.6" customHeight="1" spans="1:4">
      <c r="A27" s="93" t="s">
        <v>826</v>
      </c>
      <c r="B27" s="85"/>
      <c r="C27" s="85"/>
      <c r="D27" s="85"/>
    </row>
    <row r="28" customFormat="1" ht="18.6" customHeight="1" spans="1:4">
      <c r="A28" s="93" t="s">
        <v>827</v>
      </c>
      <c r="B28" s="85"/>
      <c r="C28" s="85"/>
      <c r="D28" s="85"/>
    </row>
    <row r="29" customFormat="1" ht="18.6" customHeight="1" spans="1:4">
      <c r="A29" s="93" t="s">
        <v>828</v>
      </c>
      <c r="B29" s="85"/>
      <c r="C29" s="85"/>
      <c r="D29" s="85"/>
    </row>
    <row r="30" customFormat="1" ht="18.6" customHeight="1" spans="1:4">
      <c r="A30" s="93" t="s">
        <v>829</v>
      </c>
      <c r="B30" s="85">
        <v>100</v>
      </c>
      <c r="C30" s="85">
        <v>150.5</v>
      </c>
      <c r="D30" s="98">
        <f t="shared" ref="D30:D34" si="0">B30/C30*100</f>
        <v>66.45</v>
      </c>
    </row>
    <row r="31" customFormat="1" ht="18.6" customHeight="1" spans="1:4">
      <c r="A31" s="94" t="s">
        <v>134</v>
      </c>
      <c r="B31" s="85">
        <f>B30</f>
        <v>100</v>
      </c>
      <c r="C31" s="85">
        <f>C30</f>
        <v>150.5</v>
      </c>
      <c r="D31" s="98">
        <f t="shared" si="0"/>
        <v>66.45</v>
      </c>
    </row>
    <row r="32" customFormat="1" ht="18.6" customHeight="1" spans="1:4">
      <c r="A32" s="99" t="s">
        <v>830</v>
      </c>
      <c r="B32" s="85"/>
      <c r="C32" s="85"/>
      <c r="D32" s="98"/>
    </row>
    <row r="33" customFormat="1" ht="18.6" customHeight="1" spans="1:4">
      <c r="A33" s="100" t="s">
        <v>831</v>
      </c>
      <c r="B33" s="85">
        <v>608</v>
      </c>
      <c r="C33" s="85">
        <v>311.5</v>
      </c>
      <c r="D33" s="98"/>
    </row>
    <row r="34" customFormat="1" ht="18.6" customHeight="1" spans="1:4">
      <c r="A34" s="94" t="s">
        <v>832</v>
      </c>
      <c r="B34" s="85">
        <f>B31+B33</f>
        <v>708</v>
      </c>
      <c r="C34" s="85">
        <f>C31+C33</f>
        <v>462</v>
      </c>
      <c r="D34" s="98">
        <f t="shared" si="0"/>
        <v>153.25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workbookViewId="0">
      <selection activeCell="G26" sqref="G26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311" t="s">
        <v>58</v>
      </c>
      <c r="B1" s="312"/>
    </row>
    <row r="2" ht="21" spans="1:4">
      <c r="A2" s="313" t="s">
        <v>59</v>
      </c>
      <c r="B2" s="313"/>
      <c r="C2" s="313"/>
      <c r="D2" s="313"/>
    </row>
    <row r="3" spans="1:4">
      <c r="A3" s="232"/>
      <c r="B3" s="312"/>
      <c r="D3" s="214" t="s">
        <v>60</v>
      </c>
    </row>
    <row r="4" ht="44.45" customHeight="1" spans="1:4">
      <c r="A4" s="314" t="s">
        <v>61</v>
      </c>
      <c r="B4" s="126" t="s">
        <v>62</v>
      </c>
      <c r="C4" s="140" t="s">
        <v>63</v>
      </c>
      <c r="D4" s="24" t="s">
        <v>64</v>
      </c>
    </row>
    <row r="5" spans="1:4">
      <c r="A5" s="315" t="s">
        <v>65</v>
      </c>
      <c r="B5" s="316">
        <f>SUM(B6:B22)</f>
        <v>115740</v>
      </c>
      <c r="C5" s="316">
        <f>SUM(C6:C22)</f>
        <v>114320</v>
      </c>
      <c r="D5" s="317">
        <f t="shared" ref="D5:D8" si="0">B5/C5*100</f>
        <v>101.24</v>
      </c>
    </row>
    <row r="6" spans="1:4">
      <c r="A6" s="318" t="s">
        <v>66</v>
      </c>
      <c r="B6" s="316">
        <v>49000</v>
      </c>
      <c r="C6" s="316">
        <v>54400</v>
      </c>
      <c r="D6" s="317">
        <f t="shared" si="0"/>
        <v>90.07</v>
      </c>
    </row>
    <row r="7" spans="1:4">
      <c r="A7" s="318" t="s">
        <v>67</v>
      </c>
      <c r="B7" s="316"/>
      <c r="C7" s="316"/>
      <c r="D7" s="317"/>
    </row>
    <row r="8" spans="1:4">
      <c r="A8" s="318" t="s">
        <v>68</v>
      </c>
      <c r="B8" s="316">
        <v>15500</v>
      </c>
      <c r="C8" s="316">
        <v>18900</v>
      </c>
      <c r="D8" s="317">
        <f t="shared" si="0"/>
        <v>82.01</v>
      </c>
    </row>
    <row r="9" spans="1:7">
      <c r="A9" s="318" t="s">
        <v>69</v>
      </c>
      <c r="B9" s="316"/>
      <c r="C9" s="316"/>
      <c r="D9" s="317"/>
      <c r="G9" s="131"/>
    </row>
    <row r="10" spans="1:4">
      <c r="A10" s="318" t="s">
        <v>70</v>
      </c>
      <c r="B10" s="319">
        <v>3670</v>
      </c>
      <c r="C10" s="319">
        <v>3400</v>
      </c>
      <c r="D10" s="317">
        <f t="shared" ref="D10:D22" si="1">B10/C10*100</f>
        <v>107.94</v>
      </c>
    </row>
    <row r="11" spans="1:4">
      <c r="A11" s="318" t="s">
        <v>71</v>
      </c>
      <c r="B11" s="321">
        <v>1915</v>
      </c>
      <c r="C11" s="321">
        <v>1850</v>
      </c>
      <c r="D11" s="317">
        <f t="shared" si="1"/>
        <v>103.51</v>
      </c>
    </row>
    <row r="12" spans="1:4">
      <c r="A12" s="318" t="s">
        <v>72</v>
      </c>
      <c r="B12" s="321">
        <v>3700</v>
      </c>
      <c r="C12" s="321">
        <v>4000</v>
      </c>
      <c r="D12" s="317">
        <f t="shared" si="1"/>
        <v>92.5</v>
      </c>
    </row>
    <row r="13" spans="1:4">
      <c r="A13" s="318" t="s">
        <v>73</v>
      </c>
      <c r="B13" s="321">
        <v>6400</v>
      </c>
      <c r="C13" s="321">
        <v>5800</v>
      </c>
      <c r="D13" s="317">
        <f t="shared" si="1"/>
        <v>110.34</v>
      </c>
    </row>
    <row r="14" spans="1:4">
      <c r="A14" s="318" t="s">
        <v>74</v>
      </c>
      <c r="B14" s="321">
        <v>1350</v>
      </c>
      <c r="C14" s="321">
        <v>1500</v>
      </c>
      <c r="D14" s="317">
        <f t="shared" si="1"/>
        <v>90</v>
      </c>
    </row>
    <row r="15" spans="1:4">
      <c r="A15" s="318" t="s">
        <v>75</v>
      </c>
      <c r="B15" s="321">
        <v>2800</v>
      </c>
      <c r="C15" s="321">
        <v>2700</v>
      </c>
      <c r="D15" s="317">
        <f t="shared" si="1"/>
        <v>103.7</v>
      </c>
    </row>
    <row r="16" spans="1:4">
      <c r="A16" s="318" t="s">
        <v>76</v>
      </c>
      <c r="B16" s="321">
        <v>16500</v>
      </c>
      <c r="C16" s="321">
        <v>8070</v>
      </c>
      <c r="D16" s="317">
        <f t="shared" si="1"/>
        <v>204.46</v>
      </c>
    </row>
    <row r="17" spans="1:4">
      <c r="A17" s="318" t="s">
        <v>77</v>
      </c>
      <c r="B17" s="321">
        <v>2200</v>
      </c>
      <c r="C17" s="321">
        <v>2100</v>
      </c>
      <c r="D17" s="317">
        <f t="shared" si="1"/>
        <v>104.76</v>
      </c>
    </row>
    <row r="18" spans="1:4">
      <c r="A18" s="318" t="s">
        <v>78</v>
      </c>
      <c r="B18" s="321">
        <v>1700</v>
      </c>
      <c r="C18" s="321">
        <v>1100</v>
      </c>
      <c r="D18" s="317">
        <f t="shared" si="1"/>
        <v>154.55</v>
      </c>
    </row>
    <row r="19" spans="1:4">
      <c r="A19" s="318" t="s">
        <v>79</v>
      </c>
      <c r="B19" s="321">
        <v>10800</v>
      </c>
      <c r="C19" s="321">
        <v>10300</v>
      </c>
      <c r="D19" s="317">
        <f t="shared" si="1"/>
        <v>104.85</v>
      </c>
    </row>
    <row r="20" spans="1:4">
      <c r="A20" s="318" t="s">
        <v>80</v>
      </c>
      <c r="B20" s="321"/>
      <c r="C20" s="321"/>
      <c r="D20" s="317"/>
    </row>
    <row r="21" spans="1:4">
      <c r="A21" s="318" t="s">
        <v>81</v>
      </c>
      <c r="B21" s="321">
        <v>160</v>
      </c>
      <c r="C21" s="321">
        <v>155</v>
      </c>
      <c r="D21" s="317">
        <f t="shared" si="1"/>
        <v>103.23</v>
      </c>
    </row>
    <row r="22" spans="1:4">
      <c r="A22" s="318" t="s">
        <v>82</v>
      </c>
      <c r="B22" s="316">
        <v>45</v>
      </c>
      <c r="C22" s="316">
        <v>45</v>
      </c>
      <c r="D22" s="317">
        <f t="shared" si="1"/>
        <v>100</v>
      </c>
    </row>
    <row r="23" spans="1:4">
      <c r="A23" s="315" t="s">
        <v>83</v>
      </c>
      <c r="B23" s="316">
        <f>SUM(B24:B31)</f>
        <v>79960</v>
      </c>
      <c r="C23" s="316">
        <f>SUM(C24:C31)</f>
        <v>75680</v>
      </c>
      <c r="D23" s="317">
        <f t="shared" ref="D23:D28" si="2">B23/C23*100</f>
        <v>105.66</v>
      </c>
    </row>
    <row r="24" spans="1:4">
      <c r="A24" s="318" t="s">
        <v>84</v>
      </c>
      <c r="B24" s="323">
        <v>7200</v>
      </c>
      <c r="C24" s="323">
        <v>11000</v>
      </c>
      <c r="D24" s="317">
        <f t="shared" si="2"/>
        <v>65.45</v>
      </c>
    </row>
    <row r="25" spans="1:4">
      <c r="A25" s="318" t="s">
        <v>85</v>
      </c>
      <c r="B25" s="323">
        <v>4600</v>
      </c>
      <c r="C25" s="323">
        <v>5500</v>
      </c>
      <c r="D25" s="317">
        <f t="shared" si="2"/>
        <v>83.64</v>
      </c>
    </row>
    <row r="26" spans="1:4">
      <c r="A26" s="318" t="s">
        <v>86</v>
      </c>
      <c r="B26" s="323">
        <v>14000</v>
      </c>
      <c r="C26" s="323">
        <v>15000</v>
      </c>
      <c r="D26" s="317">
        <f t="shared" si="2"/>
        <v>93.33</v>
      </c>
    </row>
    <row r="27" spans="1:4">
      <c r="A27" s="318" t="s">
        <v>87</v>
      </c>
      <c r="B27" s="316">
        <v>10</v>
      </c>
      <c r="C27" s="316">
        <v>10</v>
      </c>
      <c r="D27" s="317">
        <f t="shared" si="2"/>
        <v>100</v>
      </c>
    </row>
    <row r="28" spans="1:4">
      <c r="A28" s="318" t="s">
        <v>88</v>
      </c>
      <c r="B28" s="323">
        <v>49500</v>
      </c>
      <c r="C28" s="323">
        <v>44000</v>
      </c>
      <c r="D28" s="317">
        <f t="shared" si="2"/>
        <v>112.5</v>
      </c>
    </row>
    <row r="29" spans="1:4">
      <c r="A29" s="318" t="s">
        <v>89</v>
      </c>
      <c r="B29" s="316"/>
      <c r="C29" s="316"/>
      <c r="D29" s="317"/>
    </row>
    <row r="30" spans="1:4">
      <c r="A30" s="318" t="s">
        <v>90</v>
      </c>
      <c r="B30" s="316">
        <v>150</v>
      </c>
      <c r="C30" s="316">
        <v>150</v>
      </c>
      <c r="D30" s="317">
        <f t="shared" ref="D30:D32" si="3">B30/C30*100</f>
        <v>100</v>
      </c>
    </row>
    <row r="31" spans="1:4">
      <c r="A31" s="318" t="s">
        <v>91</v>
      </c>
      <c r="B31" s="316">
        <v>4500</v>
      </c>
      <c r="C31" s="316">
        <v>20</v>
      </c>
      <c r="D31" s="317">
        <f t="shared" si="3"/>
        <v>22500</v>
      </c>
    </row>
    <row r="32" spans="1:4">
      <c r="A32" s="325" t="s">
        <v>92</v>
      </c>
      <c r="B32" s="316">
        <f>B5+B23</f>
        <v>195700</v>
      </c>
      <c r="C32" s="316">
        <f>C5+C23</f>
        <v>190000</v>
      </c>
      <c r="D32" s="317">
        <f t="shared" si="3"/>
        <v>103</v>
      </c>
    </row>
    <row r="33" spans="1:4">
      <c r="A33" s="326" t="s">
        <v>93</v>
      </c>
      <c r="B33" s="316"/>
      <c r="C33" s="316"/>
      <c r="D33" s="317"/>
    </row>
    <row r="34" spans="1:4">
      <c r="A34" s="326" t="s">
        <v>94</v>
      </c>
      <c r="B34" s="316">
        <f>SUM(B35:B38)</f>
        <v>79403</v>
      </c>
      <c r="C34" s="316">
        <f>SUM(C35:C38)</f>
        <v>70869</v>
      </c>
      <c r="D34" s="317">
        <f t="shared" ref="D34:D38" si="4">B34/C34*100</f>
        <v>112.04</v>
      </c>
    </row>
    <row r="35" spans="1:4">
      <c r="A35" s="327" t="s">
        <v>95</v>
      </c>
      <c r="B35" s="316"/>
      <c r="C35" s="316"/>
      <c r="D35" s="317"/>
    </row>
    <row r="36" spans="1:4">
      <c r="A36" s="328" t="s">
        <v>96</v>
      </c>
      <c r="B36" s="316">
        <v>9704</v>
      </c>
      <c r="C36" s="316">
        <v>9704</v>
      </c>
      <c r="D36" s="317">
        <f t="shared" si="4"/>
        <v>100</v>
      </c>
    </row>
    <row r="37" spans="1:4">
      <c r="A37" s="328" t="s">
        <v>97</v>
      </c>
      <c r="B37" s="316">
        <v>34810</v>
      </c>
      <c r="C37" s="316">
        <v>32689</v>
      </c>
      <c r="D37" s="317">
        <f t="shared" si="4"/>
        <v>106.49</v>
      </c>
    </row>
    <row r="38" spans="1:6">
      <c r="A38" s="328" t="s">
        <v>98</v>
      </c>
      <c r="B38" s="316">
        <v>34889</v>
      </c>
      <c r="C38" s="316">
        <v>28476</v>
      </c>
      <c r="D38" s="317">
        <f t="shared" si="4"/>
        <v>122.52</v>
      </c>
      <c r="F38" t="s">
        <v>99</v>
      </c>
    </row>
    <row r="39" spans="1:4">
      <c r="A39" s="329" t="s">
        <v>100</v>
      </c>
      <c r="B39" s="316"/>
      <c r="C39" s="316"/>
      <c r="D39" s="317"/>
    </row>
    <row r="40" spans="1:4">
      <c r="A40" s="330" t="s">
        <v>101</v>
      </c>
      <c r="B40" s="316"/>
      <c r="C40" s="316"/>
      <c r="D40" s="317"/>
    </row>
    <row r="41" spans="1:4">
      <c r="A41" s="330" t="s">
        <v>102</v>
      </c>
      <c r="B41" s="316">
        <v>608</v>
      </c>
      <c r="C41" s="316">
        <v>311</v>
      </c>
      <c r="D41" s="317">
        <f>B41/C41*100</f>
        <v>195.5</v>
      </c>
    </row>
    <row r="42" spans="1:4">
      <c r="A42" s="327" t="s">
        <v>103</v>
      </c>
      <c r="B42" s="316">
        <v>76021</v>
      </c>
      <c r="C42" s="316">
        <v>66558</v>
      </c>
      <c r="D42" s="317">
        <f>B42/C42*100</f>
        <v>114.22</v>
      </c>
    </row>
    <row r="43" spans="1:4">
      <c r="A43" s="327" t="s">
        <v>104</v>
      </c>
      <c r="B43" s="316"/>
      <c r="C43" s="316"/>
      <c r="D43" s="317"/>
    </row>
    <row r="44" spans="1:4">
      <c r="A44" s="331" t="s">
        <v>105</v>
      </c>
      <c r="B44" s="316"/>
      <c r="C44" s="316"/>
      <c r="D44" s="317"/>
    </row>
    <row r="45" spans="1:4">
      <c r="A45" s="330" t="s">
        <v>106</v>
      </c>
      <c r="B45" s="316"/>
      <c r="C45" s="316"/>
      <c r="D45" s="317"/>
    </row>
    <row r="46" spans="1:4">
      <c r="A46" s="325" t="s">
        <v>107</v>
      </c>
      <c r="B46" s="316">
        <f>B32+B33+B34+B42+B41</f>
        <v>351732</v>
      </c>
      <c r="C46" s="316">
        <f>C32+C33+C34+C42+C41</f>
        <v>327738</v>
      </c>
      <c r="D46" s="317">
        <f>B46/C46*100</f>
        <v>107.32</v>
      </c>
    </row>
    <row r="47" spans="1:2">
      <c r="A47" s="332"/>
      <c r="B47" s="312"/>
    </row>
    <row r="48" spans="1:2">
      <c r="A48" s="332"/>
      <c r="B48" s="312"/>
    </row>
    <row r="49" spans="1:2">
      <c r="A49" s="332"/>
      <c r="B49" s="312"/>
    </row>
    <row r="50" spans="1:2">
      <c r="A50" s="312"/>
      <c r="B50" s="312"/>
    </row>
    <row r="51" spans="1:2">
      <c r="A51" s="312"/>
      <c r="B51" s="312"/>
    </row>
    <row r="52" spans="1:2">
      <c r="A52" s="312"/>
      <c r="B52" s="31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78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I2" sqref="I2"/>
    </sheetView>
  </sheetViews>
  <sheetFormatPr defaultColWidth="8.125" defaultRowHeight="14.25" outlineLevelCol="5"/>
  <cols>
    <col min="1" max="1" width="18.3333333333333" style="36" customWidth="1"/>
    <col min="2" max="2" width="16.5" style="36" customWidth="1"/>
    <col min="3" max="3" width="16.375" style="36" customWidth="1"/>
    <col min="4" max="4" width="19.875" style="65" customWidth="1"/>
    <col min="5" max="5" width="10.5" style="36" customWidth="1"/>
    <col min="6" max="6" width="9.125" style="36" customWidth="1"/>
    <col min="7" max="13" width="8.125" style="36"/>
    <col min="14" max="14" width="11.5" style="36" customWidth="1"/>
    <col min="15" max="16384" width="8.125" style="36"/>
  </cols>
  <sheetData>
    <row r="1" s="36" customFormat="1" spans="1:5">
      <c r="A1" s="66" t="s">
        <v>837</v>
      </c>
      <c r="B1" s="19"/>
      <c r="C1"/>
      <c r="D1"/>
      <c r="E1"/>
    </row>
    <row r="2" s="36" customFormat="1" ht="24" spans="1:5">
      <c r="A2" s="67" t="s">
        <v>838</v>
      </c>
      <c r="B2" s="67"/>
      <c r="C2" s="67"/>
      <c r="D2" s="67"/>
      <c r="E2" s="67"/>
    </row>
    <row r="3" s="36" customFormat="1" spans="1:5">
      <c r="A3" s="68"/>
      <c r="B3" s="68"/>
      <c r="C3" s="68"/>
      <c r="D3" s="68"/>
      <c r="E3" s="69" t="s">
        <v>644</v>
      </c>
    </row>
    <row r="4" s="64" customFormat="1" ht="44.25" customHeight="1" spans="1:5">
      <c r="A4" s="70" t="s">
        <v>839</v>
      </c>
      <c r="B4" s="71" t="s">
        <v>694</v>
      </c>
      <c r="C4" s="72" t="s">
        <v>840</v>
      </c>
      <c r="D4" s="72" t="s">
        <v>840</v>
      </c>
      <c r="E4" s="72" t="s">
        <v>841</v>
      </c>
    </row>
    <row r="5" s="36" customFormat="1" ht="21" customHeight="1" spans="1:5">
      <c r="A5" s="73" t="s">
        <v>842</v>
      </c>
      <c r="B5" s="74" t="s">
        <v>843</v>
      </c>
      <c r="C5" s="75"/>
      <c r="D5" s="75"/>
      <c r="E5" s="76"/>
    </row>
    <row r="6" s="36" customFormat="1" ht="21" customHeight="1" spans="1:5">
      <c r="A6" s="73" t="s">
        <v>842</v>
      </c>
      <c r="B6" s="77"/>
      <c r="C6" s="78"/>
      <c r="D6" s="78"/>
      <c r="E6" s="79"/>
    </row>
    <row r="7" s="36" customFormat="1" ht="21" customHeight="1" spans="1:5">
      <c r="A7" s="73" t="s">
        <v>842</v>
      </c>
      <c r="B7" s="77"/>
      <c r="C7" s="78"/>
      <c r="D7" s="78"/>
      <c r="E7" s="79"/>
    </row>
    <row r="8" s="36" customFormat="1" ht="21" customHeight="1" spans="1:5">
      <c r="A8" s="73" t="s">
        <v>842</v>
      </c>
      <c r="B8" s="77"/>
      <c r="C8" s="78"/>
      <c r="D8" s="78"/>
      <c r="E8" s="79"/>
    </row>
    <row r="9" s="36" customFormat="1" ht="21" customHeight="1" spans="1:6">
      <c r="A9" s="73" t="s">
        <v>842</v>
      </c>
      <c r="B9" s="80"/>
      <c r="C9" s="81"/>
      <c r="D9" s="81"/>
      <c r="E9" s="82"/>
      <c r="F9" s="83"/>
    </row>
    <row r="10" s="36" customFormat="1" ht="21" customHeight="1" spans="1:5">
      <c r="A10" s="73" t="s">
        <v>842</v>
      </c>
      <c r="B10" s="84"/>
      <c r="C10" s="84"/>
      <c r="D10" s="84"/>
      <c r="E10" s="84"/>
    </row>
    <row r="11" s="36" customFormat="1" ht="21" customHeight="1" spans="1:5">
      <c r="A11" s="73" t="s">
        <v>842</v>
      </c>
      <c r="B11" s="84"/>
      <c r="C11" s="84"/>
      <c r="D11" s="84"/>
      <c r="E11" s="84"/>
    </row>
    <row r="12" s="36" customFormat="1" ht="21" customHeight="1" spans="1:5">
      <c r="A12" s="73" t="s">
        <v>842</v>
      </c>
      <c r="B12" s="84"/>
      <c r="C12" s="84"/>
      <c r="D12" s="84"/>
      <c r="E12" s="84"/>
    </row>
    <row r="13" s="36" customFormat="1" ht="21" customHeight="1" spans="1:5">
      <c r="A13" s="73" t="s">
        <v>842</v>
      </c>
      <c r="B13" s="84"/>
      <c r="C13" s="84"/>
      <c r="D13" s="84"/>
      <c r="E13" s="84"/>
    </row>
    <row r="14" s="36" customFormat="1" ht="21" customHeight="1" spans="1:5">
      <c r="A14" s="73" t="s">
        <v>842</v>
      </c>
      <c r="B14" s="84"/>
      <c r="C14" s="84"/>
      <c r="D14" s="84"/>
      <c r="E14" s="84"/>
    </row>
    <row r="15" s="36" customFormat="1" ht="21" customHeight="1" spans="1:5">
      <c r="A15" s="85" t="s">
        <v>844</v>
      </c>
      <c r="B15" s="86"/>
      <c r="C15" s="86"/>
      <c r="D15" s="86"/>
      <c r="E15" s="86"/>
    </row>
    <row r="16" s="36" customFormat="1" ht="21" customHeight="1" spans="1:5">
      <c r="A16" s="84" t="s">
        <v>701</v>
      </c>
      <c r="B16" s="84"/>
      <c r="C16" s="84"/>
      <c r="D16" s="84"/>
      <c r="E16" s="84"/>
    </row>
    <row r="17" s="36" customFormat="1" spans="1:5">
      <c r="A17"/>
      <c r="B17"/>
      <c r="C17"/>
      <c r="D17"/>
      <c r="E17"/>
    </row>
    <row r="18" s="36" customFormat="1" ht="38" customHeight="1" spans="1:5">
      <c r="A18" s="87"/>
      <c r="B18" s="87"/>
      <c r="C18" s="87"/>
      <c r="D18" s="87"/>
      <c r="E18" s="87"/>
    </row>
  </sheetData>
  <mergeCells count="3">
    <mergeCell ref="A2:E2"/>
    <mergeCell ref="A18:E18"/>
    <mergeCell ref="B5:E9"/>
  </mergeCells>
  <conditionalFormatting sqref="A5:A6">
    <cfRule type="expression" dxfId="0" priority="1" stopIfTrue="1">
      <formula>"len($A:$A)=3"</formula>
    </cfRule>
  </conditionalFormatting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B11" sqref="B11:D20"/>
    </sheetView>
  </sheetViews>
  <sheetFormatPr defaultColWidth="9" defaultRowHeight="14.25" outlineLevelCol="3"/>
  <cols>
    <col min="1" max="1" width="37.375" style="31" customWidth="1"/>
    <col min="2" max="2" width="14.125" style="32" customWidth="1"/>
    <col min="3" max="3" width="14.125" style="31" customWidth="1"/>
    <col min="4" max="4" width="21.75" style="31" customWidth="1"/>
    <col min="5" max="16384" width="9" style="31"/>
  </cols>
  <sheetData>
    <row r="1" s="31" customFormat="1" ht="19.35" customHeight="1" spans="1:2">
      <c r="A1" s="31" t="s">
        <v>845</v>
      </c>
      <c r="B1" s="32"/>
    </row>
    <row r="2" s="31" customFormat="1" ht="24.75" customHeight="1" spans="1:4">
      <c r="A2" s="33" t="s">
        <v>846</v>
      </c>
      <c r="B2" s="33"/>
      <c r="C2" s="33"/>
      <c r="D2" s="33"/>
    </row>
    <row r="3" s="31" customFormat="1" ht="17.45" customHeight="1" spans="1:4">
      <c r="A3" s="34"/>
      <c r="B3" s="35"/>
      <c r="C3" s="36"/>
      <c r="D3" s="37" t="s">
        <v>644</v>
      </c>
    </row>
    <row r="4" s="31" customFormat="1" ht="36.75" customHeight="1" spans="1:4">
      <c r="A4" s="38" t="s">
        <v>847</v>
      </c>
      <c r="B4" s="39" t="s">
        <v>62</v>
      </c>
      <c r="C4" s="24" t="s">
        <v>63</v>
      </c>
      <c r="D4" s="24" t="s">
        <v>64</v>
      </c>
    </row>
    <row r="5" s="31" customFormat="1" ht="20.45" customHeight="1" spans="1:4">
      <c r="A5" s="40" t="s">
        <v>848</v>
      </c>
      <c r="B5" s="41"/>
      <c r="C5" s="41"/>
      <c r="D5" s="42"/>
    </row>
    <row r="6" s="31" customFormat="1" ht="20.45" customHeight="1" spans="1:4">
      <c r="A6" s="43" t="s">
        <v>849</v>
      </c>
      <c r="B6" s="41"/>
      <c r="C6" s="41"/>
      <c r="D6" s="42"/>
    </row>
    <row r="7" s="31" customFormat="1" ht="20.45" customHeight="1" spans="1:4">
      <c r="A7" s="43" t="s">
        <v>850</v>
      </c>
      <c r="B7" s="41"/>
      <c r="C7" s="41"/>
      <c r="D7" s="42"/>
    </row>
    <row r="8" s="31" customFormat="1" ht="20.45" customHeight="1" spans="1:4">
      <c r="A8" s="43" t="s">
        <v>851</v>
      </c>
      <c r="B8" s="41"/>
      <c r="C8" s="41"/>
      <c r="D8" s="42"/>
    </row>
    <row r="9" s="31" customFormat="1" ht="20.45" customHeight="1" spans="1:4">
      <c r="A9" s="43" t="s">
        <v>852</v>
      </c>
      <c r="B9" s="41"/>
      <c r="C9" s="41"/>
      <c r="D9" s="42"/>
    </row>
    <row r="10" s="31" customFormat="1" ht="20.45" customHeight="1" spans="1:4">
      <c r="A10" s="59" t="s">
        <v>853</v>
      </c>
      <c r="B10" s="41"/>
      <c r="C10" s="41"/>
      <c r="D10" s="42"/>
    </row>
    <row r="11" s="31" customFormat="1" ht="20.45" customHeight="1" spans="1:4">
      <c r="A11" s="40" t="s">
        <v>854</v>
      </c>
      <c r="B11" s="44">
        <f>SUM(B12:B16)</f>
        <v>13941</v>
      </c>
      <c r="C11" s="44">
        <f>SUM(C12:C16)</f>
        <v>13016</v>
      </c>
      <c r="D11" s="45">
        <f t="shared" ref="D11:D20" si="0">B11/C11*100</f>
        <v>107.11</v>
      </c>
    </row>
    <row r="12" s="31" customFormat="1" ht="20.45" customHeight="1" spans="1:4">
      <c r="A12" s="43" t="s">
        <v>849</v>
      </c>
      <c r="B12" s="44">
        <v>2076</v>
      </c>
      <c r="C12" s="44">
        <v>2294</v>
      </c>
      <c r="D12" s="45">
        <f t="shared" si="0"/>
        <v>90.5</v>
      </c>
    </row>
    <row r="13" s="31" customFormat="1" ht="20.45" customHeight="1" spans="1:4">
      <c r="A13" s="43" t="s">
        <v>850</v>
      </c>
      <c r="B13" s="44">
        <v>10960</v>
      </c>
      <c r="C13" s="44">
        <v>9895</v>
      </c>
      <c r="D13" s="45">
        <f t="shared" si="0"/>
        <v>110.76</v>
      </c>
    </row>
    <row r="14" s="31" customFormat="1" ht="20.45" customHeight="1" spans="1:4">
      <c r="A14" s="43" t="s">
        <v>851</v>
      </c>
      <c r="B14" s="44">
        <v>389</v>
      </c>
      <c r="C14" s="44">
        <v>362</v>
      </c>
      <c r="D14" s="45">
        <f t="shared" si="0"/>
        <v>107.46</v>
      </c>
    </row>
    <row r="15" s="31" customFormat="1" ht="20.45" customHeight="1" spans="1:4">
      <c r="A15" s="43" t="s">
        <v>852</v>
      </c>
      <c r="B15" s="44">
        <v>21</v>
      </c>
      <c r="C15" s="44">
        <v>19</v>
      </c>
      <c r="D15" s="45">
        <f t="shared" si="0"/>
        <v>110.53</v>
      </c>
    </row>
    <row r="16" s="31" customFormat="1" ht="20.45" customHeight="1" spans="1:4">
      <c r="A16" s="59" t="s">
        <v>855</v>
      </c>
      <c r="B16" s="44">
        <v>495</v>
      </c>
      <c r="C16" s="44">
        <v>446</v>
      </c>
      <c r="D16" s="63">
        <f t="shared" si="0"/>
        <v>110.986547085202</v>
      </c>
    </row>
    <row r="17" s="31" customFormat="1" ht="20.45" customHeight="1" spans="1:4">
      <c r="A17" s="40" t="s">
        <v>856</v>
      </c>
      <c r="B17" s="44">
        <f>SUM(B18:B22)</f>
        <v>25801</v>
      </c>
      <c r="C17" s="44">
        <f>SUM(C18:C22)</f>
        <v>22290</v>
      </c>
      <c r="D17" s="45">
        <f t="shared" si="0"/>
        <v>115.75</v>
      </c>
    </row>
    <row r="18" s="31" customFormat="1" ht="20.45" customHeight="1" spans="1:4">
      <c r="A18" s="53" t="s">
        <v>849</v>
      </c>
      <c r="B18" s="44">
        <v>20271</v>
      </c>
      <c r="C18" s="44">
        <v>20060</v>
      </c>
      <c r="D18" s="45">
        <f t="shared" si="0"/>
        <v>101.05</v>
      </c>
    </row>
    <row r="19" s="31" customFormat="1" ht="20.45" customHeight="1" spans="1:4">
      <c r="A19" s="53" t="s">
        <v>850</v>
      </c>
      <c r="B19" s="44">
        <v>5500</v>
      </c>
      <c r="C19" s="44">
        <v>2180</v>
      </c>
      <c r="D19" s="45">
        <f t="shared" si="0"/>
        <v>252.29</v>
      </c>
    </row>
    <row r="20" s="31" customFormat="1" ht="20.45" customHeight="1" spans="1:4">
      <c r="A20" s="53" t="s">
        <v>851</v>
      </c>
      <c r="B20" s="44">
        <v>30</v>
      </c>
      <c r="C20" s="44">
        <v>50</v>
      </c>
      <c r="D20" s="45">
        <f t="shared" si="0"/>
        <v>60</v>
      </c>
    </row>
    <row r="21" s="31" customFormat="1" ht="20.45" customHeight="1" spans="1:4">
      <c r="A21" s="53" t="s">
        <v>852</v>
      </c>
      <c r="B21" s="48"/>
      <c r="C21" s="48"/>
      <c r="D21" s="49"/>
    </row>
    <row r="22" s="31" customFormat="1" ht="20.45" customHeight="1" spans="1:4">
      <c r="A22" s="60" t="s">
        <v>853</v>
      </c>
      <c r="B22" s="48"/>
      <c r="C22" s="48"/>
      <c r="D22" s="49"/>
    </row>
    <row r="23" s="31" customFormat="1" ht="20.45" customHeight="1" spans="1:4">
      <c r="A23" s="40" t="s">
        <v>857</v>
      </c>
      <c r="B23" s="48"/>
      <c r="C23" s="48"/>
      <c r="D23" s="49"/>
    </row>
    <row r="24" s="31" customFormat="1" ht="20.45" customHeight="1" spans="1:4">
      <c r="A24" s="53" t="s">
        <v>849</v>
      </c>
      <c r="B24" s="48"/>
      <c r="C24" s="48"/>
      <c r="D24" s="49"/>
    </row>
    <row r="25" s="31" customFormat="1" ht="20.45" customHeight="1" spans="1:4">
      <c r="A25" s="53" t="s">
        <v>850</v>
      </c>
      <c r="B25" s="48"/>
      <c r="C25" s="48"/>
      <c r="D25" s="49"/>
    </row>
    <row r="26" s="31" customFormat="1" ht="20.45" customHeight="1" spans="1:4">
      <c r="A26" s="53" t="s">
        <v>851</v>
      </c>
      <c r="B26" s="48"/>
      <c r="C26" s="48"/>
      <c r="D26" s="49"/>
    </row>
    <row r="27" s="31" customFormat="1" ht="20.45" customHeight="1" spans="1:4">
      <c r="A27" s="53" t="s">
        <v>852</v>
      </c>
      <c r="B27" s="48"/>
      <c r="C27" s="48"/>
      <c r="D27" s="49"/>
    </row>
    <row r="28" s="31" customFormat="1" ht="20.45" customHeight="1" spans="1:4">
      <c r="A28" s="60" t="s">
        <v>853</v>
      </c>
      <c r="B28" s="48"/>
      <c r="C28" s="48"/>
      <c r="D28" s="49"/>
    </row>
    <row r="29" s="31" customFormat="1" ht="20.45" customHeight="1" spans="1:4">
      <c r="A29" s="40" t="s">
        <v>858</v>
      </c>
      <c r="B29" s="48"/>
      <c r="C29" s="48"/>
      <c r="D29" s="49"/>
    </row>
    <row r="30" s="31" customFormat="1" ht="20.45" customHeight="1" spans="1:4">
      <c r="A30" s="51" t="s">
        <v>859</v>
      </c>
      <c r="B30" s="48"/>
      <c r="C30" s="48"/>
      <c r="D30" s="49"/>
    </row>
    <row r="31" s="31" customFormat="1" ht="20.45" customHeight="1" spans="1:4">
      <c r="A31" s="43" t="s">
        <v>849</v>
      </c>
      <c r="B31" s="48"/>
      <c r="C31" s="48"/>
      <c r="D31" s="49"/>
    </row>
    <row r="32" s="31" customFormat="1" ht="20.45" customHeight="1" spans="1:4">
      <c r="A32" s="43" t="s">
        <v>850</v>
      </c>
      <c r="B32" s="48"/>
      <c r="C32" s="48"/>
      <c r="D32" s="49"/>
    </row>
    <row r="33" s="31" customFormat="1" ht="20.45" customHeight="1" spans="1:4">
      <c r="A33" s="43" t="s">
        <v>851</v>
      </c>
      <c r="B33" s="48"/>
      <c r="C33" s="48"/>
      <c r="D33" s="49"/>
    </row>
    <row r="34" s="31" customFormat="1" ht="20.45" customHeight="1" spans="1:4">
      <c r="A34" s="43" t="s">
        <v>852</v>
      </c>
      <c r="B34" s="48"/>
      <c r="C34" s="48"/>
      <c r="D34" s="49"/>
    </row>
    <row r="35" s="31" customFormat="1" ht="20.45" customHeight="1" spans="1:4">
      <c r="A35" s="59" t="s">
        <v>853</v>
      </c>
      <c r="B35" s="48"/>
      <c r="C35" s="48"/>
      <c r="D35" s="49"/>
    </row>
    <row r="36" s="31" customFormat="1" ht="20.45" customHeight="1" spans="1:4">
      <c r="A36" s="53" t="s">
        <v>860</v>
      </c>
      <c r="B36" s="48"/>
      <c r="C36" s="48"/>
      <c r="D36" s="49"/>
    </row>
    <row r="37" s="31" customFormat="1" ht="20.45" customHeight="1" spans="1:4">
      <c r="A37" s="43" t="s">
        <v>849</v>
      </c>
      <c r="B37" s="48"/>
      <c r="C37" s="48"/>
      <c r="D37" s="49"/>
    </row>
    <row r="38" s="31" customFormat="1" ht="20.45" customHeight="1" spans="1:4">
      <c r="A38" s="43" t="s">
        <v>850</v>
      </c>
      <c r="B38" s="48"/>
      <c r="C38" s="48"/>
      <c r="D38" s="49"/>
    </row>
    <row r="39" s="31" customFormat="1" ht="20.45" customHeight="1" spans="1:4">
      <c r="A39" s="43" t="s">
        <v>851</v>
      </c>
      <c r="B39" s="48"/>
      <c r="C39" s="48"/>
      <c r="D39" s="49"/>
    </row>
    <row r="40" s="31" customFormat="1" ht="20.45" customHeight="1" spans="1:4">
      <c r="A40" s="43" t="s">
        <v>852</v>
      </c>
      <c r="B40" s="48"/>
      <c r="C40" s="48"/>
      <c r="D40" s="49"/>
    </row>
    <row r="41" s="31" customFormat="1" ht="20.45" customHeight="1" spans="1:4">
      <c r="A41" s="43" t="s">
        <v>853</v>
      </c>
      <c r="B41" s="48"/>
      <c r="C41" s="48"/>
      <c r="D41" s="49"/>
    </row>
    <row r="42" s="31" customFormat="1" ht="20.45" customHeight="1" spans="1:4">
      <c r="A42" s="51" t="s">
        <v>861</v>
      </c>
      <c r="B42" s="48"/>
      <c r="C42" s="48"/>
      <c r="D42" s="49"/>
    </row>
    <row r="43" s="31" customFormat="1" ht="20.45" customHeight="1" spans="1:4">
      <c r="A43" s="51" t="s">
        <v>862</v>
      </c>
      <c r="B43" s="48"/>
      <c r="C43" s="48"/>
      <c r="D43" s="49"/>
    </row>
    <row r="44" s="31" customFormat="1" ht="20.45" customHeight="1" spans="1:4">
      <c r="A44" s="51" t="s">
        <v>863</v>
      </c>
      <c r="B44" s="48"/>
      <c r="C44" s="48"/>
      <c r="D44" s="49"/>
    </row>
    <row r="45" s="31" customFormat="1" ht="20.45" customHeight="1" spans="1:4">
      <c r="A45" s="51" t="s">
        <v>864</v>
      </c>
      <c r="B45" s="48"/>
      <c r="C45" s="48"/>
      <c r="D45" s="49"/>
    </row>
    <row r="46" s="31" customFormat="1" ht="20.45" customHeight="1" spans="1:4">
      <c r="A46" s="55" t="s">
        <v>852</v>
      </c>
      <c r="B46" s="48"/>
      <c r="C46" s="48"/>
      <c r="D46" s="49"/>
    </row>
    <row r="47" s="31" customFormat="1" ht="20.45" customHeight="1" spans="1:4">
      <c r="A47" s="55" t="s">
        <v>853</v>
      </c>
      <c r="B47" s="48"/>
      <c r="C47" s="48"/>
      <c r="D47" s="49"/>
    </row>
    <row r="48" s="31" customFormat="1" ht="20.45" customHeight="1" spans="1:4">
      <c r="A48" s="40" t="s">
        <v>865</v>
      </c>
      <c r="B48" s="48"/>
      <c r="C48" s="48"/>
      <c r="D48" s="49"/>
    </row>
    <row r="49" s="31" customFormat="1" ht="20.45" customHeight="1" spans="1:4">
      <c r="A49" s="43" t="s">
        <v>849</v>
      </c>
      <c r="B49" s="48"/>
      <c r="C49" s="48"/>
      <c r="D49" s="49"/>
    </row>
    <row r="50" s="31" customFormat="1" ht="20.45" customHeight="1" spans="1:4">
      <c r="A50" s="43" t="s">
        <v>850</v>
      </c>
      <c r="B50" s="48"/>
      <c r="C50" s="48"/>
      <c r="D50" s="49"/>
    </row>
    <row r="51" s="31" customFormat="1" ht="20.45" customHeight="1" spans="1:4">
      <c r="A51" s="43" t="s">
        <v>851</v>
      </c>
      <c r="B51" s="48"/>
      <c r="C51" s="48"/>
      <c r="D51" s="49"/>
    </row>
    <row r="52" s="31" customFormat="1" ht="20.45" customHeight="1" spans="1:4">
      <c r="A52" s="43" t="s">
        <v>852</v>
      </c>
      <c r="B52" s="48"/>
      <c r="C52" s="48"/>
      <c r="D52" s="49"/>
    </row>
    <row r="53" s="31" customFormat="1" ht="20.45" customHeight="1" spans="1:4">
      <c r="A53" s="43" t="s">
        <v>853</v>
      </c>
      <c r="B53" s="48"/>
      <c r="C53" s="48"/>
      <c r="D53" s="49"/>
    </row>
    <row r="54" s="31" customFormat="1" ht="20.45" customHeight="1" spans="1:4">
      <c r="A54" s="40" t="s">
        <v>866</v>
      </c>
      <c r="B54" s="48"/>
      <c r="C54" s="48"/>
      <c r="D54" s="49"/>
    </row>
    <row r="55" s="31" customFormat="1" ht="20.45" customHeight="1" spans="1:4">
      <c r="A55" s="43" t="s">
        <v>849</v>
      </c>
      <c r="B55" s="48"/>
      <c r="C55" s="48"/>
      <c r="D55" s="49"/>
    </row>
    <row r="56" s="31" customFormat="1" ht="20.45" customHeight="1" spans="1:4">
      <c r="A56" s="43" t="s">
        <v>850</v>
      </c>
      <c r="B56" s="48"/>
      <c r="C56" s="48"/>
      <c r="D56" s="49"/>
    </row>
    <row r="57" s="31" customFormat="1" ht="20.45" customHeight="1" spans="1:4">
      <c r="A57" s="43" t="s">
        <v>851</v>
      </c>
      <c r="B57" s="48"/>
      <c r="C57" s="48"/>
      <c r="D57" s="49"/>
    </row>
    <row r="58" s="31" customFormat="1" ht="20.45" customHeight="1" spans="1:4">
      <c r="A58" s="43" t="s">
        <v>852</v>
      </c>
      <c r="B58" s="48"/>
      <c r="C58" s="48"/>
      <c r="D58" s="49"/>
    </row>
    <row r="59" s="31" customFormat="1" ht="20.45" customHeight="1" spans="1:4">
      <c r="A59" s="43" t="s">
        <v>853</v>
      </c>
      <c r="B59" s="48"/>
      <c r="C59" s="48"/>
      <c r="D59" s="49"/>
    </row>
    <row r="60" s="31" customFormat="1" ht="20.45" customHeight="1" spans="1:4">
      <c r="A60" s="40" t="s">
        <v>867</v>
      </c>
      <c r="B60" s="48"/>
      <c r="C60" s="48"/>
      <c r="D60" s="49"/>
    </row>
    <row r="61" s="31" customFormat="1" ht="20.45" customHeight="1" spans="1:4">
      <c r="A61" s="43" t="s">
        <v>849</v>
      </c>
      <c r="B61" s="48"/>
      <c r="C61" s="48"/>
      <c r="D61" s="49"/>
    </row>
    <row r="62" s="31" customFormat="1" ht="20.45" customHeight="1" spans="1:4">
      <c r="A62" s="43" t="s">
        <v>850</v>
      </c>
      <c r="B62" s="48"/>
      <c r="C62" s="48"/>
      <c r="D62" s="49"/>
    </row>
    <row r="63" s="31" customFormat="1" ht="20.45" customHeight="1" spans="1:4">
      <c r="A63" s="43" t="s">
        <v>851</v>
      </c>
      <c r="B63" s="48"/>
      <c r="C63" s="48"/>
      <c r="D63" s="49"/>
    </row>
    <row r="64" s="31" customFormat="1" ht="20.45" customHeight="1" spans="1:4">
      <c r="A64" s="43" t="s">
        <v>852</v>
      </c>
      <c r="B64" s="48"/>
      <c r="C64" s="48"/>
      <c r="D64" s="49"/>
    </row>
    <row r="65" s="31" customFormat="1" ht="20.45" customHeight="1" spans="1:4">
      <c r="A65" s="43" t="s">
        <v>853</v>
      </c>
      <c r="B65" s="61"/>
      <c r="C65" s="61"/>
      <c r="D65" s="62"/>
    </row>
  </sheetData>
  <mergeCells count="1">
    <mergeCell ref="A2:D2"/>
  </mergeCells>
  <conditionalFormatting sqref="A5:A17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zoomScale="115" zoomScaleNormal="115" workbookViewId="0">
      <selection activeCell="B10" sqref="B10:D16"/>
    </sheetView>
  </sheetViews>
  <sheetFormatPr defaultColWidth="9" defaultRowHeight="14.25" outlineLevelCol="3"/>
  <cols>
    <col min="1" max="1" width="46" style="31" customWidth="1"/>
    <col min="2" max="2" width="13" style="32" customWidth="1"/>
    <col min="3" max="3" width="13.375" style="31" customWidth="1"/>
    <col min="4" max="4" width="17.375" style="31" customWidth="1"/>
    <col min="5" max="16384" width="9" style="31"/>
  </cols>
  <sheetData>
    <row r="1" s="31" customFormat="1" ht="19.35" customHeight="1" spans="1:2">
      <c r="A1" s="31" t="s">
        <v>868</v>
      </c>
      <c r="B1" s="32"/>
    </row>
    <row r="2" s="31" customFormat="1" ht="26.45" customHeight="1" spans="1:4">
      <c r="A2" s="33" t="s">
        <v>869</v>
      </c>
      <c r="B2" s="33"/>
      <c r="C2" s="33"/>
      <c r="D2" s="33"/>
    </row>
    <row r="3" s="31" customFormat="1" ht="17.45" customHeight="1" spans="1:4">
      <c r="A3" s="34"/>
      <c r="B3" s="35"/>
      <c r="C3" s="36"/>
      <c r="D3" s="37" t="s">
        <v>644</v>
      </c>
    </row>
    <row r="4" s="31" customFormat="1" ht="44.45" customHeight="1" spans="1:4">
      <c r="A4" s="38" t="s">
        <v>847</v>
      </c>
      <c r="B4" s="39" t="s">
        <v>62</v>
      </c>
      <c r="C4" s="24" t="s">
        <v>63</v>
      </c>
      <c r="D4" s="24" t="s">
        <v>64</v>
      </c>
    </row>
    <row r="5" s="31" customFormat="1" ht="22.9" customHeight="1" spans="1:4">
      <c r="A5" s="40" t="s">
        <v>870</v>
      </c>
      <c r="B5" s="41"/>
      <c r="C5" s="41"/>
      <c r="D5" s="42"/>
    </row>
    <row r="6" s="31" customFormat="1" ht="22.9" customHeight="1" spans="1:4">
      <c r="A6" s="43" t="s">
        <v>871</v>
      </c>
      <c r="B6" s="41"/>
      <c r="C6" s="41"/>
      <c r="D6" s="42"/>
    </row>
    <row r="7" s="31" customFormat="1" ht="22.9" customHeight="1" spans="1:4">
      <c r="A7" s="43" t="s">
        <v>872</v>
      </c>
      <c r="B7" s="41"/>
      <c r="C7" s="41"/>
      <c r="D7" s="42"/>
    </row>
    <row r="8" s="31" customFormat="1" ht="22.9" customHeight="1" spans="1:4">
      <c r="A8" s="43" t="s">
        <v>873</v>
      </c>
      <c r="B8" s="41"/>
      <c r="C8" s="41"/>
      <c r="D8" s="42"/>
    </row>
    <row r="9" s="31" customFormat="1" ht="22.9" customHeight="1" spans="1:4">
      <c r="A9" s="43" t="s">
        <v>874</v>
      </c>
      <c r="B9" s="41"/>
      <c r="C9" s="41"/>
      <c r="D9" s="42"/>
    </row>
    <row r="10" s="31" customFormat="1" ht="22.9" customHeight="1" spans="1:4">
      <c r="A10" s="40" t="s">
        <v>875</v>
      </c>
      <c r="B10" s="44">
        <f>SUM(B11:B14)</f>
        <v>11036</v>
      </c>
      <c r="C10" s="44">
        <f>SUM(C11:C14)</f>
        <v>9930</v>
      </c>
      <c r="D10" s="45">
        <f t="shared" ref="D10:D16" si="0">B10/C10*100</f>
        <v>111.14</v>
      </c>
    </row>
    <row r="11" s="31" customFormat="1" ht="22.9" customHeight="1" spans="1:4">
      <c r="A11" s="46" t="s">
        <v>876</v>
      </c>
      <c r="B11" s="44">
        <v>10012</v>
      </c>
      <c r="C11" s="44">
        <v>9073</v>
      </c>
      <c r="D11" s="45">
        <f t="shared" si="0"/>
        <v>110.35</v>
      </c>
    </row>
    <row r="12" s="31" customFormat="1" ht="22.9" customHeight="1" spans="1:4">
      <c r="A12" s="46" t="s">
        <v>877</v>
      </c>
      <c r="B12" s="44">
        <v>574</v>
      </c>
      <c r="C12" s="44">
        <v>470</v>
      </c>
      <c r="D12" s="45">
        <f t="shared" si="0"/>
        <v>122.13</v>
      </c>
    </row>
    <row r="13" s="31" customFormat="1" ht="22.9" customHeight="1" spans="1:4">
      <c r="A13" s="46" t="s">
        <v>878</v>
      </c>
      <c r="B13" s="44">
        <v>440</v>
      </c>
      <c r="C13" s="44">
        <v>380</v>
      </c>
      <c r="D13" s="45">
        <f t="shared" si="0"/>
        <v>115.79</v>
      </c>
    </row>
    <row r="14" s="31" customFormat="1" ht="22.9" customHeight="1" spans="1:4">
      <c r="A14" s="46" t="s">
        <v>879</v>
      </c>
      <c r="B14" s="44">
        <v>10</v>
      </c>
      <c r="C14" s="44">
        <v>7</v>
      </c>
      <c r="D14" s="45">
        <f t="shared" si="0"/>
        <v>142.86</v>
      </c>
    </row>
    <row r="15" s="31" customFormat="1" ht="22.9" customHeight="1" spans="1:4">
      <c r="A15" s="40" t="s">
        <v>880</v>
      </c>
      <c r="B15" s="44">
        <f>B16</f>
        <v>25771</v>
      </c>
      <c r="C15" s="44">
        <f>C16</f>
        <v>22240</v>
      </c>
      <c r="D15" s="45">
        <f t="shared" si="0"/>
        <v>115.88</v>
      </c>
    </row>
    <row r="16" s="31" customFormat="1" ht="22.9" customHeight="1" spans="1:4">
      <c r="A16" s="47" t="s">
        <v>881</v>
      </c>
      <c r="B16" s="44">
        <v>25771</v>
      </c>
      <c r="C16" s="44">
        <v>22240</v>
      </c>
      <c r="D16" s="45">
        <f t="shared" si="0"/>
        <v>115.88</v>
      </c>
    </row>
    <row r="17" s="31" customFormat="1" ht="22.9" customHeight="1" spans="1:4">
      <c r="A17" s="47" t="s">
        <v>882</v>
      </c>
      <c r="B17" s="48"/>
      <c r="C17" s="48"/>
      <c r="D17" s="49"/>
    </row>
    <row r="18" s="31" customFormat="1" ht="22.9" customHeight="1" spans="1:4">
      <c r="A18" s="40" t="s">
        <v>883</v>
      </c>
      <c r="B18" s="48"/>
      <c r="C18" s="48"/>
      <c r="D18" s="49"/>
    </row>
    <row r="19" s="31" customFormat="1" ht="22.9" customHeight="1" spans="1:4">
      <c r="A19" s="50" t="s">
        <v>884</v>
      </c>
      <c r="B19" s="48"/>
      <c r="C19" s="48"/>
      <c r="D19" s="49"/>
    </row>
    <row r="20" s="31" customFormat="1" ht="22.9" customHeight="1" spans="1:4">
      <c r="A20" s="50" t="s">
        <v>885</v>
      </c>
      <c r="B20" s="48"/>
      <c r="C20" s="48"/>
      <c r="D20" s="49"/>
    </row>
    <row r="21" s="31" customFormat="1" ht="22.9" customHeight="1" spans="1:4">
      <c r="A21" s="50" t="s">
        <v>886</v>
      </c>
      <c r="B21" s="48"/>
      <c r="C21" s="48"/>
      <c r="D21" s="49"/>
    </row>
    <row r="22" s="31" customFormat="1" ht="22.9" customHeight="1" spans="1:4">
      <c r="A22" s="40" t="s">
        <v>887</v>
      </c>
      <c r="B22" s="48"/>
      <c r="C22" s="48"/>
      <c r="D22" s="49"/>
    </row>
    <row r="23" s="31" customFormat="1" ht="22.9" customHeight="1" spans="1:4">
      <c r="A23" s="51" t="s">
        <v>888</v>
      </c>
      <c r="B23" s="48"/>
      <c r="C23" s="48"/>
      <c r="D23" s="49"/>
    </row>
    <row r="24" s="31" customFormat="1" ht="22.9" customHeight="1" spans="1:4">
      <c r="A24" s="52" t="s">
        <v>889</v>
      </c>
      <c r="B24" s="48"/>
      <c r="C24" s="48"/>
      <c r="D24" s="49"/>
    </row>
    <row r="25" s="31" customFormat="1" ht="22.9" customHeight="1" spans="1:4">
      <c r="A25" s="52" t="s">
        <v>890</v>
      </c>
      <c r="B25" s="48"/>
      <c r="C25" s="48"/>
      <c r="D25" s="49"/>
    </row>
    <row r="26" s="31" customFormat="1" ht="22.9" customHeight="1" spans="1:4">
      <c r="A26" s="52" t="s">
        <v>891</v>
      </c>
      <c r="B26" s="48"/>
      <c r="C26" s="48"/>
      <c r="D26" s="49"/>
    </row>
    <row r="27" s="31" customFormat="1" ht="22.9" customHeight="1" spans="1:4">
      <c r="A27" s="53" t="s">
        <v>892</v>
      </c>
      <c r="B27" s="48"/>
      <c r="C27" s="48"/>
      <c r="D27" s="49"/>
    </row>
    <row r="28" s="31" customFormat="1" ht="22.9" customHeight="1" spans="1:4">
      <c r="A28" s="54" t="s">
        <v>893</v>
      </c>
      <c r="B28" s="48"/>
      <c r="C28" s="48"/>
      <c r="D28" s="49"/>
    </row>
    <row r="29" s="31" customFormat="1" ht="22.9" customHeight="1" spans="1:4">
      <c r="A29" s="54" t="s">
        <v>894</v>
      </c>
      <c r="B29" s="48"/>
      <c r="C29" s="48"/>
      <c r="D29" s="49"/>
    </row>
    <row r="30" s="31" customFormat="1" ht="22.9" customHeight="1" spans="1:4">
      <c r="A30" s="54" t="s">
        <v>895</v>
      </c>
      <c r="B30" s="48"/>
      <c r="C30" s="48"/>
      <c r="D30" s="49"/>
    </row>
    <row r="31" s="31" customFormat="1" ht="22.9" customHeight="1" spans="1:4">
      <c r="A31" s="51" t="s">
        <v>896</v>
      </c>
      <c r="B31" s="48"/>
      <c r="C31" s="48"/>
      <c r="D31" s="49"/>
    </row>
    <row r="32" s="31" customFormat="1" ht="22.9" customHeight="1" spans="1:4">
      <c r="A32" s="55" t="s">
        <v>897</v>
      </c>
      <c r="B32" s="48"/>
      <c r="C32" s="48"/>
      <c r="D32" s="49"/>
    </row>
    <row r="33" s="31" customFormat="1" ht="22.9" customHeight="1" spans="1:4">
      <c r="A33" s="55" t="s">
        <v>894</v>
      </c>
      <c r="B33" s="48"/>
      <c r="C33" s="48"/>
      <c r="D33" s="49"/>
    </row>
    <row r="34" s="31" customFormat="1" ht="22.9" customHeight="1" spans="1:4">
      <c r="A34" s="55" t="s">
        <v>898</v>
      </c>
      <c r="B34" s="48"/>
      <c r="C34" s="48"/>
      <c r="D34" s="49"/>
    </row>
    <row r="35" s="31" customFormat="1" ht="22.9" customHeight="1" spans="1:4">
      <c r="A35" s="40" t="s">
        <v>899</v>
      </c>
      <c r="B35" s="48"/>
      <c r="C35" s="48"/>
      <c r="D35" s="49"/>
    </row>
    <row r="36" s="31" customFormat="1" ht="22.9" customHeight="1" spans="1:4">
      <c r="A36" s="56" t="s">
        <v>900</v>
      </c>
      <c r="B36" s="48"/>
      <c r="C36" s="48"/>
      <c r="D36" s="49"/>
    </row>
    <row r="37" s="31" customFormat="1" ht="22.9" customHeight="1" spans="1:4">
      <c r="A37" s="56" t="s">
        <v>901</v>
      </c>
      <c r="B37" s="48"/>
      <c r="C37" s="48"/>
      <c r="D37" s="49"/>
    </row>
    <row r="38" s="31" customFormat="1" ht="22.9" customHeight="1" spans="1:4">
      <c r="A38" s="56" t="s">
        <v>902</v>
      </c>
      <c r="B38" s="48"/>
      <c r="C38" s="48"/>
      <c r="D38" s="49"/>
    </row>
    <row r="39" s="31" customFormat="1" ht="22.9" customHeight="1" spans="1:4">
      <c r="A39" s="56" t="s">
        <v>903</v>
      </c>
      <c r="B39" s="48"/>
      <c r="C39" s="48"/>
      <c r="D39" s="49"/>
    </row>
    <row r="40" s="31" customFormat="1" ht="22.9" customHeight="1" spans="1:4">
      <c r="A40" s="40" t="s">
        <v>904</v>
      </c>
      <c r="B40" s="48"/>
      <c r="C40" s="48"/>
      <c r="D40" s="49"/>
    </row>
    <row r="41" s="31" customFormat="1" ht="22.9" customHeight="1" spans="1:4">
      <c r="A41" s="57" t="s">
        <v>905</v>
      </c>
      <c r="B41" s="48"/>
      <c r="C41" s="48"/>
      <c r="D41" s="49"/>
    </row>
    <row r="42" s="31" customFormat="1" ht="22.9" customHeight="1" spans="1:4">
      <c r="A42" s="57" t="s">
        <v>906</v>
      </c>
      <c r="B42" s="48"/>
      <c r="C42" s="48"/>
      <c r="D42" s="49"/>
    </row>
    <row r="43" s="31" customFormat="1" ht="22.9" customHeight="1" spans="1:4">
      <c r="A43" s="57" t="s">
        <v>873</v>
      </c>
      <c r="B43" s="48"/>
      <c r="C43" s="48"/>
      <c r="D43" s="49"/>
    </row>
    <row r="44" s="31" customFormat="1" ht="22.9" customHeight="1" spans="1:4">
      <c r="A44" s="57" t="s">
        <v>907</v>
      </c>
      <c r="B44" s="48"/>
      <c r="C44" s="48"/>
      <c r="D44" s="49"/>
    </row>
    <row r="45" s="31" customFormat="1" ht="22.9" customHeight="1" spans="1:4">
      <c r="A45" s="57" t="s">
        <v>908</v>
      </c>
      <c r="B45" s="48"/>
      <c r="C45" s="48"/>
      <c r="D45" s="49"/>
    </row>
    <row r="46" s="31" customFormat="1" ht="22.9" customHeight="1" spans="1:4">
      <c r="A46" s="40" t="s">
        <v>909</v>
      </c>
      <c r="B46" s="48"/>
      <c r="C46" s="48"/>
      <c r="D46" s="49"/>
    </row>
    <row r="47" s="31" customFormat="1" ht="22.9" customHeight="1" spans="1:4">
      <c r="A47" s="58" t="s">
        <v>910</v>
      </c>
      <c r="B47" s="48"/>
      <c r="C47" s="48"/>
      <c r="D47" s="49"/>
    </row>
    <row r="48" s="31" customFormat="1" ht="22.9" customHeight="1" spans="1:4">
      <c r="A48" s="58" t="s">
        <v>911</v>
      </c>
      <c r="B48" s="48"/>
      <c r="C48" s="48"/>
      <c r="D48" s="49"/>
    </row>
    <row r="49" s="31" customFormat="1" ht="22.9" customHeight="1" spans="1:4">
      <c r="A49" s="58" t="s">
        <v>912</v>
      </c>
      <c r="B49" s="48"/>
      <c r="C49" s="48"/>
      <c r="D49" s="49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L12" sqref="L12"/>
    </sheetView>
  </sheetViews>
  <sheetFormatPr defaultColWidth="9" defaultRowHeight="14.25" outlineLevelCol="3"/>
  <cols>
    <col min="1" max="1" width="37.375" style="31" customWidth="1"/>
    <col min="2" max="2" width="14.125" style="32" customWidth="1"/>
    <col min="3" max="3" width="14.125" style="31" customWidth="1"/>
    <col min="4" max="4" width="21.75" style="31" customWidth="1"/>
    <col min="5" max="16384" width="9" style="31"/>
  </cols>
  <sheetData>
    <row r="1" s="31" customFormat="1" ht="19.35" customHeight="1" spans="1:2">
      <c r="A1" s="31" t="s">
        <v>913</v>
      </c>
      <c r="B1" s="32"/>
    </row>
    <row r="2" s="31" customFormat="1" ht="24.75" customHeight="1" spans="1:4">
      <c r="A2" s="33" t="s">
        <v>914</v>
      </c>
      <c r="B2" s="33"/>
      <c r="C2" s="33"/>
      <c r="D2" s="33"/>
    </row>
    <row r="3" s="31" customFormat="1" ht="17.45" customHeight="1" spans="1:4">
      <c r="A3" s="34"/>
      <c r="B3" s="35"/>
      <c r="C3" s="36"/>
      <c r="D3" s="37" t="s">
        <v>644</v>
      </c>
    </row>
    <row r="4" s="31" customFormat="1" ht="36.75" customHeight="1" spans="1:4">
      <c r="A4" s="38" t="s">
        <v>847</v>
      </c>
      <c r="B4" s="39" t="s">
        <v>62</v>
      </c>
      <c r="C4" s="24" t="s">
        <v>63</v>
      </c>
      <c r="D4" s="24" t="s">
        <v>64</v>
      </c>
    </row>
    <row r="5" s="31" customFormat="1" ht="20.45" customHeight="1" spans="1:4">
      <c r="A5" s="40" t="s">
        <v>848</v>
      </c>
      <c r="B5" s="41"/>
      <c r="C5" s="41"/>
      <c r="D5" s="42"/>
    </row>
    <row r="6" s="31" customFormat="1" ht="20.45" customHeight="1" spans="1:4">
      <c r="A6" s="43" t="s">
        <v>849</v>
      </c>
      <c r="B6" s="41"/>
      <c r="C6" s="41"/>
      <c r="D6" s="42"/>
    </row>
    <row r="7" s="31" customFormat="1" ht="20.45" customHeight="1" spans="1:4">
      <c r="A7" s="43" t="s">
        <v>850</v>
      </c>
      <c r="B7" s="41"/>
      <c r="C7" s="41"/>
      <c r="D7" s="42"/>
    </row>
    <row r="8" s="31" customFormat="1" ht="20.45" customHeight="1" spans="1:4">
      <c r="A8" s="43" t="s">
        <v>851</v>
      </c>
      <c r="B8" s="41"/>
      <c r="C8" s="41"/>
      <c r="D8" s="42"/>
    </row>
    <row r="9" s="31" customFormat="1" ht="20.45" customHeight="1" spans="1:4">
      <c r="A9" s="43" t="s">
        <v>852</v>
      </c>
      <c r="B9" s="41"/>
      <c r="C9" s="41"/>
      <c r="D9" s="42"/>
    </row>
    <row r="10" s="31" customFormat="1" ht="20.45" customHeight="1" spans="1:4">
      <c r="A10" s="59" t="s">
        <v>853</v>
      </c>
      <c r="B10" s="41"/>
      <c r="C10" s="41"/>
      <c r="D10" s="42"/>
    </row>
    <row r="11" s="31" customFormat="1" ht="20.45" customHeight="1" spans="1:4">
      <c r="A11" s="40" t="s">
        <v>854</v>
      </c>
      <c r="B11" s="44">
        <f>SUM(B12:B16)</f>
        <v>13941</v>
      </c>
      <c r="C11" s="44">
        <f>SUM(C12:C16)</f>
        <v>13016</v>
      </c>
      <c r="D11" s="45">
        <f t="shared" ref="D11:D20" si="0">B11/C11*100</f>
        <v>107.11</v>
      </c>
    </row>
    <row r="12" s="31" customFormat="1" ht="20.45" customHeight="1" spans="1:4">
      <c r="A12" s="43" t="s">
        <v>849</v>
      </c>
      <c r="B12" s="44">
        <v>2076</v>
      </c>
      <c r="C12" s="44">
        <v>2294</v>
      </c>
      <c r="D12" s="45">
        <f t="shared" si="0"/>
        <v>90.5</v>
      </c>
    </row>
    <row r="13" s="31" customFormat="1" ht="20.45" customHeight="1" spans="1:4">
      <c r="A13" s="43" t="s">
        <v>850</v>
      </c>
      <c r="B13" s="44">
        <v>10960</v>
      </c>
      <c r="C13" s="44">
        <v>9895</v>
      </c>
      <c r="D13" s="45">
        <f t="shared" si="0"/>
        <v>110.76</v>
      </c>
    </row>
    <row r="14" s="31" customFormat="1" ht="20.45" customHeight="1" spans="1:4">
      <c r="A14" s="43" t="s">
        <v>851</v>
      </c>
      <c r="B14" s="44">
        <v>389</v>
      </c>
      <c r="C14" s="44">
        <v>362</v>
      </c>
      <c r="D14" s="45">
        <f t="shared" si="0"/>
        <v>107.46</v>
      </c>
    </row>
    <row r="15" s="31" customFormat="1" ht="20.45" customHeight="1" spans="1:4">
      <c r="A15" s="43" t="s">
        <v>852</v>
      </c>
      <c r="B15" s="44">
        <v>21</v>
      </c>
      <c r="C15" s="44">
        <v>19</v>
      </c>
      <c r="D15" s="45">
        <f t="shared" si="0"/>
        <v>110.53</v>
      </c>
    </row>
    <row r="16" s="31" customFormat="1" ht="20.45" customHeight="1" spans="1:4">
      <c r="A16" s="59" t="s">
        <v>855</v>
      </c>
      <c r="B16" s="44">
        <v>495</v>
      </c>
      <c r="C16" s="44">
        <v>446</v>
      </c>
      <c r="D16" s="45">
        <f t="shared" si="0"/>
        <v>110.99</v>
      </c>
    </row>
    <row r="17" s="31" customFormat="1" ht="20.45" customHeight="1" spans="1:4">
      <c r="A17" s="40" t="s">
        <v>856</v>
      </c>
      <c r="B17" s="44">
        <f>SUM(B18:B22)</f>
        <v>25801</v>
      </c>
      <c r="C17" s="44">
        <f>SUM(C18:C22)</f>
        <v>22290</v>
      </c>
      <c r="D17" s="45">
        <f t="shared" si="0"/>
        <v>115.75</v>
      </c>
    </row>
    <row r="18" s="31" customFormat="1" ht="20.45" customHeight="1" spans="1:4">
      <c r="A18" s="53" t="s">
        <v>849</v>
      </c>
      <c r="B18" s="44">
        <v>20271</v>
      </c>
      <c r="C18" s="44">
        <v>20060</v>
      </c>
      <c r="D18" s="45">
        <f t="shared" si="0"/>
        <v>101.05</v>
      </c>
    </row>
    <row r="19" s="31" customFormat="1" ht="20.45" customHeight="1" spans="1:4">
      <c r="A19" s="53" t="s">
        <v>850</v>
      </c>
      <c r="B19" s="44">
        <v>5500</v>
      </c>
      <c r="C19" s="44">
        <v>2180</v>
      </c>
      <c r="D19" s="45">
        <f t="shared" si="0"/>
        <v>252.29</v>
      </c>
    </row>
    <row r="20" s="31" customFormat="1" ht="20.45" customHeight="1" spans="1:4">
      <c r="A20" s="53" t="s">
        <v>851</v>
      </c>
      <c r="B20" s="44">
        <v>30</v>
      </c>
      <c r="C20" s="44">
        <v>50</v>
      </c>
      <c r="D20" s="45">
        <f t="shared" si="0"/>
        <v>60</v>
      </c>
    </row>
    <row r="21" s="31" customFormat="1" ht="20.45" customHeight="1" spans="1:4">
      <c r="A21" s="53" t="s">
        <v>852</v>
      </c>
      <c r="B21" s="48"/>
      <c r="C21" s="48"/>
      <c r="D21" s="49"/>
    </row>
    <row r="22" s="31" customFormat="1" ht="20.45" customHeight="1" spans="1:4">
      <c r="A22" s="60" t="s">
        <v>853</v>
      </c>
      <c r="B22" s="48"/>
      <c r="C22" s="48"/>
      <c r="D22" s="49"/>
    </row>
    <row r="23" s="31" customFormat="1" ht="20.45" customHeight="1" spans="1:4">
      <c r="A23" s="40" t="s">
        <v>857</v>
      </c>
      <c r="B23" s="48"/>
      <c r="C23" s="48"/>
      <c r="D23" s="49"/>
    </row>
    <row r="24" s="31" customFormat="1" ht="20.45" customHeight="1" spans="1:4">
      <c r="A24" s="53" t="s">
        <v>849</v>
      </c>
      <c r="B24" s="48"/>
      <c r="C24" s="48"/>
      <c r="D24" s="49"/>
    </row>
    <row r="25" s="31" customFormat="1" ht="20.45" customHeight="1" spans="1:4">
      <c r="A25" s="53" t="s">
        <v>850</v>
      </c>
      <c r="B25" s="48"/>
      <c r="C25" s="48"/>
      <c r="D25" s="49"/>
    </row>
    <row r="26" s="31" customFormat="1" ht="20.45" customHeight="1" spans="1:4">
      <c r="A26" s="53" t="s">
        <v>851</v>
      </c>
      <c r="B26" s="48"/>
      <c r="C26" s="48"/>
      <c r="D26" s="49"/>
    </row>
    <row r="27" s="31" customFormat="1" ht="20.45" customHeight="1" spans="1:4">
      <c r="A27" s="53" t="s">
        <v>852</v>
      </c>
      <c r="B27" s="48"/>
      <c r="C27" s="48"/>
      <c r="D27" s="49"/>
    </row>
    <row r="28" s="31" customFormat="1" ht="20.45" customHeight="1" spans="1:4">
      <c r="A28" s="60" t="s">
        <v>853</v>
      </c>
      <c r="B28" s="48"/>
      <c r="C28" s="48"/>
      <c r="D28" s="49"/>
    </row>
    <row r="29" s="31" customFormat="1" ht="20.45" customHeight="1" spans="1:4">
      <c r="A29" s="40" t="s">
        <v>858</v>
      </c>
      <c r="B29" s="48"/>
      <c r="C29" s="48"/>
      <c r="D29" s="49"/>
    </row>
    <row r="30" s="31" customFormat="1" ht="20.45" customHeight="1" spans="1:4">
      <c r="A30" s="51" t="s">
        <v>859</v>
      </c>
      <c r="B30" s="48"/>
      <c r="C30" s="48"/>
      <c r="D30" s="49"/>
    </row>
    <row r="31" s="31" customFormat="1" ht="20.45" customHeight="1" spans="1:4">
      <c r="A31" s="43" t="s">
        <v>849</v>
      </c>
      <c r="B31" s="48"/>
      <c r="C31" s="48"/>
      <c r="D31" s="49"/>
    </row>
    <row r="32" s="31" customFormat="1" ht="20.45" customHeight="1" spans="1:4">
      <c r="A32" s="43" t="s">
        <v>850</v>
      </c>
      <c r="B32" s="48"/>
      <c r="C32" s="48"/>
      <c r="D32" s="49"/>
    </row>
    <row r="33" s="31" customFormat="1" ht="20.45" customHeight="1" spans="1:4">
      <c r="A33" s="43" t="s">
        <v>851</v>
      </c>
      <c r="B33" s="48"/>
      <c r="C33" s="48"/>
      <c r="D33" s="49"/>
    </row>
    <row r="34" s="31" customFormat="1" ht="20.45" customHeight="1" spans="1:4">
      <c r="A34" s="43" t="s">
        <v>852</v>
      </c>
      <c r="B34" s="48"/>
      <c r="C34" s="48"/>
      <c r="D34" s="49"/>
    </row>
    <row r="35" s="31" customFormat="1" ht="20.45" customHeight="1" spans="1:4">
      <c r="A35" s="59" t="s">
        <v>853</v>
      </c>
      <c r="B35" s="48"/>
      <c r="C35" s="48"/>
      <c r="D35" s="49"/>
    </row>
    <row r="36" s="31" customFormat="1" ht="20.45" customHeight="1" spans="1:4">
      <c r="A36" s="53" t="s">
        <v>860</v>
      </c>
      <c r="B36" s="48"/>
      <c r="C36" s="48"/>
      <c r="D36" s="49"/>
    </row>
    <row r="37" s="31" customFormat="1" ht="20.45" customHeight="1" spans="1:4">
      <c r="A37" s="43" t="s">
        <v>849</v>
      </c>
      <c r="B37" s="48"/>
      <c r="C37" s="48"/>
      <c r="D37" s="49"/>
    </row>
    <row r="38" s="31" customFormat="1" ht="20.45" customHeight="1" spans="1:4">
      <c r="A38" s="43" t="s">
        <v>850</v>
      </c>
      <c r="B38" s="48"/>
      <c r="C38" s="48"/>
      <c r="D38" s="49"/>
    </row>
    <row r="39" s="31" customFormat="1" ht="20.45" customHeight="1" spans="1:4">
      <c r="A39" s="43" t="s">
        <v>851</v>
      </c>
      <c r="B39" s="48"/>
      <c r="C39" s="48"/>
      <c r="D39" s="49"/>
    </row>
    <row r="40" s="31" customFormat="1" ht="20.45" customHeight="1" spans="1:4">
      <c r="A40" s="43" t="s">
        <v>852</v>
      </c>
      <c r="B40" s="48"/>
      <c r="C40" s="48"/>
      <c r="D40" s="49"/>
    </row>
    <row r="41" s="31" customFormat="1" ht="20.45" customHeight="1" spans="1:4">
      <c r="A41" s="43" t="s">
        <v>853</v>
      </c>
      <c r="B41" s="48"/>
      <c r="C41" s="48"/>
      <c r="D41" s="49"/>
    </row>
    <row r="42" s="31" customFormat="1" ht="20.45" customHeight="1" spans="1:4">
      <c r="A42" s="51" t="s">
        <v>861</v>
      </c>
      <c r="B42" s="48"/>
      <c r="C42" s="48"/>
      <c r="D42" s="49"/>
    </row>
    <row r="43" s="31" customFormat="1" ht="20.45" customHeight="1" spans="1:4">
      <c r="A43" s="51" t="s">
        <v>862</v>
      </c>
      <c r="B43" s="48"/>
      <c r="C43" s="48"/>
      <c r="D43" s="49"/>
    </row>
    <row r="44" s="31" customFormat="1" ht="20.45" customHeight="1" spans="1:4">
      <c r="A44" s="51" t="s">
        <v>863</v>
      </c>
      <c r="B44" s="48"/>
      <c r="C44" s="48"/>
      <c r="D44" s="49"/>
    </row>
    <row r="45" s="31" customFormat="1" ht="20.45" customHeight="1" spans="1:4">
      <c r="A45" s="51" t="s">
        <v>864</v>
      </c>
      <c r="B45" s="48"/>
      <c r="C45" s="48"/>
      <c r="D45" s="49"/>
    </row>
    <row r="46" s="31" customFormat="1" ht="20.45" customHeight="1" spans="1:4">
      <c r="A46" s="55" t="s">
        <v>852</v>
      </c>
      <c r="B46" s="48"/>
      <c r="C46" s="48"/>
      <c r="D46" s="49"/>
    </row>
    <row r="47" s="31" customFormat="1" ht="20.45" customHeight="1" spans="1:4">
      <c r="A47" s="55" t="s">
        <v>853</v>
      </c>
      <c r="B47" s="48"/>
      <c r="C47" s="48"/>
      <c r="D47" s="49"/>
    </row>
    <row r="48" s="31" customFormat="1" ht="20.45" customHeight="1" spans="1:4">
      <c r="A48" s="40" t="s">
        <v>865</v>
      </c>
      <c r="B48" s="48"/>
      <c r="C48" s="48"/>
      <c r="D48" s="49"/>
    </row>
    <row r="49" s="31" customFormat="1" ht="20.45" customHeight="1" spans="1:4">
      <c r="A49" s="43" t="s">
        <v>849</v>
      </c>
      <c r="B49" s="48"/>
      <c r="C49" s="48"/>
      <c r="D49" s="49"/>
    </row>
    <row r="50" s="31" customFormat="1" ht="20.45" customHeight="1" spans="1:4">
      <c r="A50" s="43" t="s">
        <v>850</v>
      </c>
      <c r="B50" s="48"/>
      <c r="C50" s="48"/>
      <c r="D50" s="49"/>
    </row>
    <row r="51" s="31" customFormat="1" ht="20.45" customHeight="1" spans="1:4">
      <c r="A51" s="43" t="s">
        <v>851</v>
      </c>
      <c r="B51" s="48"/>
      <c r="C51" s="48"/>
      <c r="D51" s="49"/>
    </row>
    <row r="52" s="31" customFormat="1" ht="20.45" customHeight="1" spans="1:4">
      <c r="A52" s="43" t="s">
        <v>852</v>
      </c>
      <c r="B52" s="48"/>
      <c r="C52" s="48"/>
      <c r="D52" s="49"/>
    </row>
    <row r="53" s="31" customFormat="1" ht="20.45" customHeight="1" spans="1:4">
      <c r="A53" s="43" t="s">
        <v>853</v>
      </c>
      <c r="B53" s="48"/>
      <c r="C53" s="48"/>
      <c r="D53" s="49"/>
    </row>
    <row r="54" s="31" customFormat="1" ht="20.45" customHeight="1" spans="1:4">
      <c r="A54" s="40" t="s">
        <v>866</v>
      </c>
      <c r="B54" s="48"/>
      <c r="C54" s="48"/>
      <c r="D54" s="49"/>
    </row>
    <row r="55" s="31" customFormat="1" ht="20.45" customHeight="1" spans="1:4">
      <c r="A55" s="43" t="s">
        <v>849</v>
      </c>
      <c r="B55" s="48"/>
      <c r="C55" s="48"/>
      <c r="D55" s="49"/>
    </row>
    <row r="56" s="31" customFormat="1" ht="20.45" customHeight="1" spans="1:4">
      <c r="A56" s="43" t="s">
        <v>850</v>
      </c>
      <c r="B56" s="48"/>
      <c r="C56" s="48"/>
      <c r="D56" s="49"/>
    </row>
    <row r="57" s="31" customFormat="1" ht="20.45" customHeight="1" spans="1:4">
      <c r="A57" s="43" t="s">
        <v>851</v>
      </c>
      <c r="B57" s="48"/>
      <c r="C57" s="48"/>
      <c r="D57" s="49"/>
    </row>
    <row r="58" s="31" customFormat="1" ht="20.45" customHeight="1" spans="1:4">
      <c r="A58" s="43" t="s">
        <v>852</v>
      </c>
      <c r="B58" s="48"/>
      <c r="C58" s="48"/>
      <c r="D58" s="49"/>
    </row>
    <row r="59" s="31" customFormat="1" ht="20.45" customHeight="1" spans="1:4">
      <c r="A59" s="43" t="s">
        <v>853</v>
      </c>
      <c r="B59" s="48"/>
      <c r="C59" s="48"/>
      <c r="D59" s="49"/>
    </row>
    <row r="60" s="31" customFormat="1" ht="20.45" customHeight="1" spans="1:4">
      <c r="A60" s="40" t="s">
        <v>867</v>
      </c>
      <c r="B60" s="48"/>
      <c r="C60" s="48"/>
      <c r="D60" s="49"/>
    </row>
    <row r="61" s="31" customFormat="1" ht="20.45" customHeight="1" spans="1:4">
      <c r="A61" s="43" t="s">
        <v>849</v>
      </c>
      <c r="B61" s="48"/>
      <c r="C61" s="48"/>
      <c r="D61" s="49"/>
    </row>
    <row r="62" s="31" customFormat="1" ht="20.45" customHeight="1" spans="1:4">
      <c r="A62" s="43" t="s">
        <v>850</v>
      </c>
      <c r="B62" s="48"/>
      <c r="C62" s="48"/>
      <c r="D62" s="49"/>
    </row>
    <row r="63" s="31" customFormat="1" ht="20.45" customHeight="1" spans="1:4">
      <c r="A63" s="43" t="s">
        <v>851</v>
      </c>
      <c r="B63" s="48"/>
      <c r="C63" s="48"/>
      <c r="D63" s="49"/>
    </row>
    <row r="64" s="31" customFormat="1" ht="20.45" customHeight="1" spans="1:4">
      <c r="A64" s="43" t="s">
        <v>852</v>
      </c>
      <c r="B64" s="48"/>
      <c r="C64" s="48"/>
      <c r="D64" s="49"/>
    </row>
    <row r="65" s="31" customFormat="1" ht="20.45" customHeight="1" spans="1:4">
      <c r="A65" s="43" t="s">
        <v>853</v>
      </c>
      <c r="B65" s="61"/>
      <c r="C65" s="61"/>
      <c r="D65" s="62"/>
    </row>
  </sheetData>
  <mergeCells count="1">
    <mergeCell ref="A2:D2"/>
  </mergeCells>
  <conditionalFormatting sqref="A5:A17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J6" sqref="J6"/>
    </sheetView>
  </sheetViews>
  <sheetFormatPr defaultColWidth="9" defaultRowHeight="14.25" outlineLevelCol="3"/>
  <cols>
    <col min="1" max="1" width="46" style="31" customWidth="1"/>
    <col min="2" max="2" width="13" style="32" customWidth="1"/>
    <col min="3" max="3" width="13.375" style="31" customWidth="1"/>
    <col min="4" max="4" width="17.375" style="31" customWidth="1"/>
    <col min="5" max="16384" width="9" style="31"/>
  </cols>
  <sheetData>
    <row r="1" s="31" customFormat="1" ht="19.35" customHeight="1" spans="1:2">
      <c r="A1" s="31" t="s">
        <v>915</v>
      </c>
      <c r="B1" s="32"/>
    </row>
    <row r="2" s="31" customFormat="1" ht="26.45" customHeight="1" spans="1:4">
      <c r="A2" s="33" t="s">
        <v>916</v>
      </c>
      <c r="B2" s="33"/>
      <c r="C2" s="33"/>
      <c r="D2" s="33"/>
    </row>
    <row r="3" s="31" customFormat="1" ht="17.45" customHeight="1" spans="1:4">
      <c r="A3" s="34"/>
      <c r="B3" s="35"/>
      <c r="C3" s="36"/>
      <c r="D3" s="37" t="s">
        <v>644</v>
      </c>
    </row>
    <row r="4" s="31" customFormat="1" ht="44.45" customHeight="1" spans="1:4">
      <c r="A4" s="38" t="s">
        <v>847</v>
      </c>
      <c r="B4" s="39" t="s">
        <v>62</v>
      </c>
      <c r="C4" s="24" t="s">
        <v>63</v>
      </c>
      <c r="D4" s="24" t="s">
        <v>64</v>
      </c>
    </row>
    <row r="5" s="31" customFormat="1" ht="22.9" customHeight="1" spans="1:4">
      <c r="A5" s="40" t="s">
        <v>870</v>
      </c>
      <c r="B5" s="41"/>
      <c r="C5" s="41"/>
      <c r="D5" s="42"/>
    </row>
    <row r="6" s="31" customFormat="1" ht="22.9" customHeight="1" spans="1:4">
      <c r="A6" s="43" t="s">
        <v>871</v>
      </c>
      <c r="B6" s="41"/>
      <c r="C6" s="41"/>
      <c r="D6" s="42"/>
    </row>
    <row r="7" s="31" customFormat="1" ht="22.9" customHeight="1" spans="1:4">
      <c r="A7" s="43" t="s">
        <v>872</v>
      </c>
      <c r="B7" s="41"/>
      <c r="C7" s="41"/>
      <c r="D7" s="42"/>
    </row>
    <row r="8" s="31" customFormat="1" ht="22.9" customHeight="1" spans="1:4">
      <c r="A8" s="43" t="s">
        <v>873</v>
      </c>
      <c r="B8" s="41"/>
      <c r="C8" s="41"/>
      <c r="D8" s="42"/>
    </row>
    <row r="9" s="31" customFormat="1" ht="22.9" customHeight="1" spans="1:4">
      <c r="A9" s="43" t="s">
        <v>874</v>
      </c>
      <c r="B9" s="41"/>
      <c r="C9" s="41"/>
      <c r="D9" s="42"/>
    </row>
    <row r="10" s="31" customFormat="1" ht="22.9" customHeight="1" spans="1:4">
      <c r="A10" s="40" t="s">
        <v>875</v>
      </c>
      <c r="B10" s="44">
        <f>SUM(B11:B14)</f>
        <v>11036</v>
      </c>
      <c r="C10" s="44">
        <f>SUM(C11:C14)</f>
        <v>9930</v>
      </c>
      <c r="D10" s="45">
        <f t="shared" ref="D10:D16" si="0">B10/C10*100</f>
        <v>111.14</v>
      </c>
    </row>
    <row r="11" s="31" customFormat="1" ht="22.9" customHeight="1" spans="1:4">
      <c r="A11" s="46" t="s">
        <v>876</v>
      </c>
      <c r="B11" s="44">
        <v>10012</v>
      </c>
      <c r="C11" s="44">
        <v>9073</v>
      </c>
      <c r="D11" s="45">
        <f t="shared" si="0"/>
        <v>110.35</v>
      </c>
    </row>
    <row r="12" s="31" customFormat="1" ht="22.9" customHeight="1" spans="1:4">
      <c r="A12" s="46" t="s">
        <v>877</v>
      </c>
      <c r="B12" s="44">
        <v>574</v>
      </c>
      <c r="C12" s="44">
        <v>470</v>
      </c>
      <c r="D12" s="45">
        <f t="shared" si="0"/>
        <v>122.13</v>
      </c>
    </row>
    <row r="13" s="31" customFormat="1" ht="22.9" customHeight="1" spans="1:4">
      <c r="A13" s="46" t="s">
        <v>878</v>
      </c>
      <c r="B13" s="44">
        <v>440</v>
      </c>
      <c r="C13" s="44">
        <v>380</v>
      </c>
      <c r="D13" s="45">
        <f t="shared" si="0"/>
        <v>115.79</v>
      </c>
    </row>
    <row r="14" s="31" customFormat="1" ht="22.9" customHeight="1" spans="1:4">
      <c r="A14" s="46" t="s">
        <v>879</v>
      </c>
      <c r="B14" s="44">
        <v>10</v>
      </c>
      <c r="C14" s="44">
        <v>7</v>
      </c>
      <c r="D14" s="45">
        <f t="shared" si="0"/>
        <v>142.86</v>
      </c>
    </row>
    <row r="15" s="31" customFormat="1" ht="22.9" customHeight="1" spans="1:4">
      <c r="A15" s="40" t="s">
        <v>880</v>
      </c>
      <c r="B15" s="44">
        <f>B16</f>
        <v>25771</v>
      </c>
      <c r="C15" s="44">
        <f>C16</f>
        <v>22240</v>
      </c>
      <c r="D15" s="45">
        <f t="shared" si="0"/>
        <v>115.88</v>
      </c>
    </row>
    <row r="16" s="31" customFormat="1" ht="22.9" customHeight="1" spans="1:4">
      <c r="A16" s="47" t="s">
        <v>881</v>
      </c>
      <c r="B16" s="44">
        <v>25771</v>
      </c>
      <c r="C16" s="44">
        <v>22240</v>
      </c>
      <c r="D16" s="45">
        <f t="shared" si="0"/>
        <v>115.88</v>
      </c>
    </row>
    <row r="17" s="31" customFormat="1" ht="22.9" customHeight="1" spans="1:4">
      <c r="A17" s="47" t="s">
        <v>882</v>
      </c>
      <c r="B17" s="48"/>
      <c r="C17" s="48"/>
      <c r="D17" s="49"/>
    </row>
    <row r="18" s="31" customFormat="1" ht="22.9" customHeight="1" spans="1:4">
      <c r="A18" s="40" t="s">
        <v>883</v>
      </c>
      <c r="B18" s="48"/>
      <c r="C18" s="48"/>
      <c r="D18" s="49"/>
    </row>
    <row r="19" s="31" customFormat="1" ht="22.9" customHeight="1" spans="1:4">
      <c r="A19" s="50" t="s">
        <v>884</v>
      </c>
      <c r="B19" s="48"/>
      <c r="C19" s="48"/>
      <c r="D19" s="49"/>
    </row>
    <row r="20" s="31" customFormat="1" ht="22.9" customHeight="1" spans="1:4">
      <c r="A20" s="50" t="s">
        <v>885</v>
      </c>
      <c r="B20" s="48"/>
      <c r="C20" s="48"/>
      <c r="D20" s="49"/>
    </row>
    <row r="21" s="31" customFormat="1" ht="22.9" customHeight="1" spans="1:4">
      <c r="A21" s="50" t="s">
        <v>886</v>
      </c>
      <c r="B21" s="48"/>
      <c r="C21" s="48"/>
      <c r="D21" s="49"/>
    </row>
    <row r="22" s="31" customFormat="1" ht="22.9" customHeight="1" spans="1:4">
      <c r="A22" s="40" t="s">
        <v>887</v>
      </c>
      <c r="B22" s="48"/>
      <c r="C22" s="48"/>
      <c r="D22" s="49"/>
    </row>
    <row r="23" s="31" customFormat="1" ht="22.9" customHeight="1" spans="1:4">
      <c r="A23" s="51" t="s">
        <v>888</v>
      </c>
      <c r="B23" s="48"/>
      <c r="C23" s="48"/>
      <c r="D23" s="49"/>
    </row>
    <row r="24" s="31" customFormat="1" ht="22.9" customHeight="1" spans="1:4">
      <c r="A24" s="52" t="s">
        <v>889</v>
      </c>
      <c r="B24" s="48"/>
      <c r="C24" s="48"/>
      <c r="D24" s="49"/>
    </row>
    <row r="25" s="31" customFormat="1" ht="22.9" customHeight="1" spans="1:4">
      <c r="A25" s="52" t="s">
        <v>890</v>
      </c>
      <c r="B25" s="48"/>
      <c r="C25" s="48"/>
      <c r="D25" s="49"/>
    </row>
    <row r="26" s="31" customFormat="1" ht="22.9" customHeight="1" spans="1:4">
      <c r="A26" s="52" t="s">
        <v>891</v>
      </c>
      <c r="B26" s="48"/>
      <c r="C26" s="48"/>
      <c r="D26" s="49"/>
    </row>
    <row r="27" s="31" customFormat="1" ht="22.9" customHeight="1" spans="1:4">
      <c r="A27" s="53" t="s">
        <v>892</v>
      </c>
      <c r="B27" s="48"/>
      <c r="C27" s="48"/>
      <c r="D27" s="49"/>
    </row>
    <row r="28" s="31" customFormat="1" ht="22.9" customHeight="1" spans="1:4">
      <c r="A28" s="54" t="s">
        <v>893</v>
      </c>
      <c r="B28" s="48"/>
      <c r="C28" s="48"/>
      <c r="D28" s="49"/>
    </row>
    <row r="29" s="31" customFormat="1" ht="22.9" customHeight="1" spans="1:4">
      <c r="A29" s="54" t="s">
        <v>894</v>
      </c>
      <c r="B29" s="48"/>
      <c r="C29" s="48"/>
      <c r="D29" s="49"/>
    </row>
    <row r="30" s="31" customFormat="1" ht="22.9" customHeight="1" spans="1:4">
      <c r="A30" s="54" t="s">
        <v>895</v>
      </c>
      <c r="B30" s="48"/>
      <c r="C30" s="48"/>
      <c r="D30" s="49"/>
    </row>
    <row r="31" s="31" customFormat="1" ht="22.9" customHeight="1" spans="1:4">
      <c r="A31" s="51" t="s">
        <v>896</v>
      </c>
      <c r="B31" s="48"/>
      <c r="C31" s="48"/>
      <c r="D31" s="49"/>
    </row>
    <row r="32" s="31" customFormat="1" ht="22.9" customHeight="1" spans="1:4">
      <c r="A32" s="55" t="s">
        <v>897</v>
      </c>
      <c r="B32" s="48"/>
      <c r="C32" s="48"/>
      <c r="D32" s="49"/>
    </row>
    <row r="33" s="31" customFormat="1" ht="22.9" customHeight="1" spans="1:4">
      <c r="A33" s="55" t="s">
        <v>894</v>
      </c>
      <c r="B33" s="48"/>
      <c r="C33" s="48"/>
      <c r="D33" s="49"/>
    </row>
    <row r="34" s="31" customFormat="1" ht="22.9" customHeight="1" spans="1:4">
      <c r="A34" s="55" t="s">
        <v>898</v>
      </c>
      <c r="B34" s="48"/>
      <c r="C34" s="48"/>
      <c r="D34" s="49"/>
    </row>
    <row r="35" s="31" customFormat="1" ht="22.9" customHeight="1" spans="1:4">
      <c r="A35" s="40" t="s">
        <v>899</v>
      </c>
      <c r="B35" s="48"/>
      <c r="C35" s="48"/>
      <c r="D35" s="49"/>
    </row>
    <row r="36" s="31" customFormat="1" ht="22.9" customHeight="1" spans="1:4">
      <c r="A36" s="56" t="s">
        <v>900</v>
      </c>
      <c r="B36" s="48"/>
      <c r="C36" s="48"/>
      <c r="D36" s="49"/>
    </row>
    <row r="37" s="31" customFormat="1" ht="22.9" customHeight="1" spans="1:4">
      <c r="A37" s="56" t="s">
        <v>901</v>
      </c>
      <c r="B37" s="48"/>
      <c r="C37" s="48"/>
      <c r="D37" s="49"/>
    </row>
    <row r="38" s="31" customFormat="1" ht="22.9" customHeight="1" spans="1:4">
      <c r="A38" s="56" t="s">
        <v>902</v>
      </c>
      <c r="B38" s="48"/>
      <c r="C38" s="48"/>
      <c r="D38" s="49"/>
    </row>
    <row r="39" s="31" customFormat="1" ht="22.9" customHeight="1" spans="1:4">
      <c r="A39" s="56" t="s">
        <v>903</v>
      </c>
      <c r="B39" s="48"/>
      <c r="C39" s="48"/>
      <c r="D39" s="49"/>
    </row>
    <row r="40" s="31" customFormat="1" ht="22.9" customHeight="1" spans="1:4">
      <c r="A40" s="40" t="s">
        <v>904</v>
      </c>
      <c r="B40" s="48"/>
      <c r="C40" s="48"/>
      <c r="D40" s="49"/>
    </row>
    <row r="41" s="31" customFormat="1" ht="22.9" customHeight="1" spans="1:4">
      <c r="A41" s="57" t="s">
        <v>905</v>
      </c>
      <c r="B41" s="48"/>
      <c r="C41" s="48"/>
      <c r="D41" s="49"/>
    </row>
    <row r="42" s="31" customFormat="1" ht="22.9" customHeight="1" spans="1:4">
      <c r="A42" s="57" t="s">
        <v>906</v>
      </c>
      <c r="B42" s="48"/>
      <c r="C42" s="48"/>
      <c r="D42" s="49"/>
    </row>
    <row r="43" s="31" customFormat="1" ht="22.9" customHeight="1" spans="1:4">
      <c r="A43" s="57" t="s">
        <v>873</v>
      </c>
      <c r="B43" s="48"/>
      <c r="C43" s="48"/>
      <c r="D43" s="49"/>
    </row>
    <row r="44" s="31" customFormat="1" ht="22.9" customHeight="1" spans="1:4">
      <c r="A44" s="57" t="s">
        <v>907</v>
      </c>
      <c r="B44" s="48"/>
      <c r="C44" s="48"/>
      <c r="D44" s="49"/>
    </row>
    <row r="45" s="31" customFormat="1" ht="22.9" customHeight="1" spans="1:4">
      <c r="A45" s="57" t="s">
        <v>908</v>
      </c>
      <c r="B45" s="48"/>
      <c r="C45" s="48"/>
      <c r="D45" s="49"/>
    </row>
    <row r="46" s="31" customFormat="1" ht="22.9" customHeight="1" spans="1:4">
      <c r="A46" s="40" t="s">
        <v>909</v>
      </c>
      <c r="B46" s="48"/>
      <c r="C46" s="48"/>
      <c r="D46" s="49"/>
    </row>
    <row r="47" s="31" customFormat="1" ht="22.9" customHeight="1" spans="1:4">
      <c r="A47" s="58" t="s">
        <v>910</v>
      </c>
      <c r="B47" s="48"/>
      <c r="C47" s="48"/>
      <c r="D47" s="49"/>
    </row>
    <row r="48" s="31" customFormat="1" ht="22.9" customHeight="1" spans="1:4">
      <c r="A48" s="58" t="s">
        <v>911</v>
      </c>
      <c r="B48" s="48"/>
      <c r="C48" s="48"/>
      <c r="D48" s="49"/>
    </row>
    <row r="49" s="31" customFormat="1" ht="22.9" customHeight="1" spans="1:4">
      <c r="A49" s="58" t="s">
        <v>912</v>
      </c>
      <c r="B49" s="48"/>
      <c r="C49" s="48"/>
      <c r="D49" s="49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H4" sqref="H4"/>
    </sheetView>
  </sheetViews>
  <sheetFormatPr defaultColWidth="9" defaultRowHeight="14.25" outlineLevelCol="4"/>
  <cols>
    <col min="1" max="1" width="40.25" customWidth="1"/>
    <col min="2" max="2" width="15.375" customWidth="1"/>
    <col min="3" max="3" width="12.125" customWidth="1"/>
    <col min="4" max="5" width="11.375" customWidth="1"/>
  </cols>
  <sheetData>
    <row r="1" customFormat="1" ht="24.75" customHeight="1" spans="1:1">
      <c r="A1" s="19" t="s">
        <v>917</v>
      </c>
    </row>
    <row r="2" customFormat="1" ht="37.5" customHeight="1" spans="1:5">
      <c r="A2" s="20" t="s">
        <v>918</v>
      </c>
      <c r="B2" s="20"/>
      <c r="C2" s="20"/>
      <c r="D2" s="20"/>
      <c r="E2" s="20"/>
    </row>
    <row r="3" customFormat="1" ht="24.75" customHeight="1" spans="1:5">
      <c r="A3" s="21"/>
      <c r="B3" s="21"/>
      <c r="C3" s="21"/>
      <c r="D3" s="21"/>
      <c r="E3" s="22" t="s">
        <v>60</v>
      </c>
    </row>
    <row r="4" customFormat="1" ht="21.75" customHeight="1" spans="1:5">
      <c r="A4" s="23" t="s">
        <v>919</v>
      </c>
      <c r="B4" s="23" t="s">
        <v>920</v>
      </c>
      <c r="C4" s="24" t="s">
        <v>921</v>
      </c>
      <c r="D4" s="25" t="s">
        <v>922</v>
      </c>
      <c r="E4" s="25"/>
    </row>
    <row r="5" customFormat="1" ht="32.45" customHeight="1" spans="1:5">
      <c r="A5" s="23"/>
      <c r="B5" s="23"/>
      <c r="C5" s="24"/>
      <c r="D5" s="25" t="s">
        <v>923</v>
      </c>
      <c r="E5" s="25" t="s">
        <v>924</v>
      </c>
    </row>
    <row r="6" customFormat="1" ht="24.95" customHeight="1" spans="1:5">
      <c r="A6" s="26" t="s">
        <v>111</v>
      </c>
      <c r="B6" s="27"/>
      <c r="C6" s="28"/>
      <c r="D6" s="29"/>
      <c r="E6" s="29"/>
    </row>
    <row r="7" customFormat="1" ht="24.95" customHeight="1" spans="1:5">
      <c r="A7" s="30" t="s">
        <v>925</v>
      </c>
      <c r="B7" s="27"/>
      <c r="C7" s="28"/>
      <c r="D7" s="29"/>
      <c r="E7" s="29"/>
    </row>
    <row r="8" customFormat="1" ht="24.95" customHeight="1" spans="1:5">
      <c r="A8" s="26" t="s">
        <v>112</v>
      </c>
      <c r="B8" s="27"/>
      <c r="C8" s="28"/>
      <c r="D8" s="29"/>
      <c r="E8" s="29"/>
    </row>
    <row r="9" customFormat="1" ht="24.95" customHeight="1" spans="1:5">
      <c r="A9" s="30" t="s">
        <v>925</v>
      </c>
      <c r="B9" s="27"/>
      <c r="C9" s="28"/>
      <c r="D9" s="29"/>
      <c r="E9" s="29"/>
    </row>
    <row r="10" customFormat="1" ht="24.95" customHeight="1" spans="1:5">
      <c r="A10" s="26" t="s">
        <v>113</v>
      </c>
      <c r="B10" s="27"/>
      <c r="C10" s="28"/>
      <c r="D10" s="29"/>
      <c r="E10" s="29"/>
    </row>
    <row r="11" customFormat="1" ht="24.95" customHeight="1" spans="1:5">
      <c r="A11" s="30" t="s">
        <v>925</v>
      </c>
      <c r="B11" s="27"/>
      <c r="C11" s="28"/>
      <c r="D11" s="29"/>
      <c r="E11" s="29"/>
    </row>
    <row r="12" customFormat="1" ht="24.95" customHeight="1" spans="1:5">
      <c r="A12" s="26" t="s">
        <v>114</v>
      </c>
      <c r="B12" s="27"/>
      <c r="C12" s="28"/>
      <c r="D12" s="29"/>
      <c r="E12" s="29"/>
    </row>
    <row r="13" customFormat="1" ht="24.95" customHeight="1" spans="1:5">
      <c r="A13" s="30" t="s">
        <v>925</v>
      </c>
      <c r="B13" s="27"/>
      <c r="C13" s="28"/>
      <c r="D13" s="29"/>
      <c r="E13" s="29"/>
    </row>
    <row r="14" customFormat="1" ht="24.95" customHeight="1" spans="1:5">
      <c r="A14" s="26" t="s">
        <v>926</v>
      </c>
      <c r="B14" s="27"/>
      <c r="C14" s="28"/>
      <c r="D14" s="29"/>
      <c r="E14" s="29"/>
    </row>
    <row r="15" customFormat="1" ht="24.95" customHeight="1" spans="1:5">
      <c r="A15" s="30" t="s">
        <v>925</v>
      </c>
      <c r="B15" s="27"/>
      <c r="C15" s="28"/>
      <c r="D15" s="29"/>
      <c r="E15" s="29"/>
    </row>
    <row r="16" customFormat="1" ht="24.95" customHeight="1" spans="1:5">
      <c r="A16" s="26" t="s">
        <v>116</v>
      </c>
      <c r="B16" s="27"/>
      <c r="C16" s="28"/>
      <c r="D16" s="29"/>
      <c r="E16" s="29"/>
    </row>
    <row r="17" customFormat="1" ht="24.95" customHeight="1" spans="1:5">
      <c r="A17" s="30" t="s">
        <v>925</v>
      </c>
      <c r="B17" s="27"/>
      <c r="C17" s="28"/>
      <c r="D17" s="29"/>
      <c r="E17" s="29"/>
    </row>
    <row r="18" customFormat="1" ht="24.95" customHeight="1" spans="1:5">
      <c r="A18" s="26" t="s">
        <v>927</v>
      </c>
      <c r="B18" s="27"/>
      <c r="C18" s="28"/>
      <c r="D18" s="29"/>
      <c r="E18" s="29"/>
    </row>
    <row r="19" customFormat="1" ht="24.95" customHeight="1" spans="1:5">
      <c r="A19" s="30" t="s">
        <v>925</v>
      </c>
      <c r="B19" s="27"/>
      <c r="C19" s="28"/>
      <c r="D19" s="29"/>
      <c r="E19" s="29"/>
    </row>
    <row r="20" customFormat="1" ht="24.95" customHeight="1" spans="1:5">
      <c r="A20" s="26" t="s">
        <v>118</v>
      </c>
      <c r="B20" s="27"/>
      <c r="C20" s="28"/>
      <c r="D20" s="29"/>
      <c r="E20" s="29"/>
    </row>
    <row r="21" customFormat="1" ht="24.95" customHeight="1" spans="1:5">
      <c r="A21" s="30" t="s">
        <v>925</v>
      </c>
      <c r="B21" s="27"/>
      <c r="C21" s="28"/>
      <c r="D21" s="29"/>
      <c r="E21" s="29"/>
    </row>
    <row r="22" customFormat="1" ht="24.95" customHeight="1" spans="1:5">
      <c r="A22" s="26" t="s">
        <v>119</v>
      </c>
      <c r="B22" s="27"/>
      <c r="C22" s="28"/>
      <c r="D22" s="29"/>
      <c r="E22" s="29"/>
    </row>
    <row r="23" customFormat="1" ht="24.95" customHeight="1" spans="1:5">
      <c r="A23" s="30" t="s">
        <v>925</v>
      </c>
      <c r="B23" s="27"/>
      <c r="C23" s="28"/>
      <c r="D23" s="29"/>
      <c r="E23" s="29"/>
    </row>
    <row r="24" customFormat="1" ht="24.95" customHeight="1" spans="1:5">
      <c r="A24" s="26" t="s">
        <v>120</v>
      </c>
      <c r="B24" s="27"/>
      <c r="C24" s="28"/>
      <c r="D24" s="29"/>
      <c r="E24" s="29"/>
    </row>
    <row r="25" customFormat="1" ht="24.95" customHeight="1" spans="1:5">
      <c r="A25" s="30" t="s">
        <v>925</v>
      </c>
      <c r="B25" s="27"/>
      <c r="C25" s="28"/>
      <c r="D25" s="29"/>
      <c r="E25" s="29"/>
    </row>
    <row r="26" customFormat="1" ht="24.95" customHeight="1" spans="1:5">
      <c r="A26" s="26" t="s">
        <v>121</v>
      </c>
      <c r="B26" s="27"/>
      <c r="C26" s="28"/>
      <c r="D26" s="29"/>
      <c r="E26" s="29"/>
    </row>
    <row r="27" customFormat="1" ht="24.95" customHeight="1" spans="1:5">
      <c r="A27" s="30" t="s">
        <v>925</v>
      </c>
      <c r="B27" s="27"/>
      <c r="C27" s="28"/>
      <c r="D27" s="29"/>
      <c r="E27" s="29"/>
    </row>
    <row r="28" customFormat="1" ht="24.95" customHeight="1" spans="1:5">
      <c r="A28" s="26" t="s">
        <v>928</v>
      </c>
      <c r="B28" s="27"/>
      <c r="C28" s="28"/>
      <c r="D28" s="29"/>
      <c r="E28" s="29"/>
    </row>
    <row r="29" customFormat="1" ht="24.95" customHeight="1" spans="1:5">
      <c r="A29" s="30" t="s">
        <v>925</v>
      </c>
      <c r="B29" s="27"/>
      <c r="C29" s="28"/>
      <c r="D29" s="29"/>
      <c r="E29" s="29"/>
    </row>
    <row r="30" customFormat="1" ht="24.95" customHeight="1" spans="1:5">
      <c r="A30" s="26" t="s">
        <v>123</v>
      </c>
      <c r="B30" s="27"/>
      <c r="C30" s="28"/>
      <c r="D30" s="29"/>
      <c r="E30" s="29"/>
    </row>
    <row r="31" customFormat="1" ht="24.95" customHeight="1" spans="1:5">
      <c r="A31" s="30" t="s">
        <v>925</v>
      </c>
      <c r="B31" s="27"/>
      <c r="C31" s="28"/>
      <c r="D31" s="29"/>
      <c r="E31" s="29"/>
    </row>
    <row r="32" customFormat="1" ht="24.95" customHeight="1" spans="1:5">
      <c r="A32" s="26" t="s">
        <v>929</v>
      </c>
      <c r="B32" s="27"/>
      <c r="C32" s="28"/>
      <c r="D32" s="29"/>
      <c r="E32" s="29"/>
    </row>
    <row r="33" customFormat="1" ht="24.95" customHeight="1" spans="1:5">
      <c r="A33" s="30" t="s">
        <v>925</v>
      </c>
      <c r="B33" s="27"/>
      <c r="C33" s="28"/>
      <c r="D33" s="29"/>
      <c r="E33" s="29"/>
    </row>
    <row r="34" customFormat="1" ht="24.95" customHeight="1" spans="1:5">
      <c r="A34" s="26" t="s">
        <v>513</v>
      </c>
      <c r="B34" s="27"/>
      <c r="C34" s="28"/>
      <c r="D34" s="29"/>
      <c r="E34" s="29"/>
    </row>
    <row r="35" customFormat="1" ht="24.95" customHeight="1" spans="1:5">
      <c r="A35" s="30" t="s">
        <v>925</v>
      </c>
      <c r="B35" s="27"/>
      <c r="C35" s="28"/>
      <c r="D35" s="29"/>
      <c r="E35" s="29"/>
    </row>
    <row r="36" customFormat="1" ht="24.95" customHeight="1" spans="1:5">
      <c r="A36" s="26" t="s">
        <v>930</v>
      </c>
      <c r="B36" s="27"/>
      <c r="C36" s="28"/>
      <c r="D36" s="29"/>
      <c r="E36" s="29"/>
    </row>
    <row r="37" customFormat="1" ht="24.95" customHeight="1" spans="1:5">
      <c r="A37" s="30" t="s">
        <v>925</v>
      </c>
      <c r="B37" s="27"/>
      <c r="C37" s="28"/>
      <c r="D37" s="29"/>
      <c r="E37" s="29"/>
    </row>
    <row r="38" customFormat="1" ht="24.95" customHeight="1" spans="1:5">
      <c r="A38" s="26" t="s">
        <v>526</v>
      </c>
      <c r="B38" s="27"/>
      <c r="C38" s="28"/>
      <c r="D38" s="29"/>
      <c r="E38" s="29"/>
    </row>
    <row r="39" customFormat="1" ht="24.95" customHeight="1" spans="1:5">
      <c r="A39" s="30" t="s">
        <v>925</v>
      </c>
      <c r="B39" s="27"/>
      <c r="C39" s="28"/>
      <c r="D39" s="29"/>
      <c r="E39" s="29"/>
    </row>
    <row r="40" customFormat="1" ht="24.95" customHeight="1" spans="1:5">
      <c r="A40" s="26" t="s">
        <v>532</v>
      </c>
      <c r="B40" s="27"/>
      <c r="C40" s="28"/>
      <c r="D40" s="29"/>
      <c r="E40" s="29"/>
    </row>
    <row r="41" customFormat="1" ht="24.95" customHeight="1" spans="1:5">
      <c r="A41" s="30" t="s">
        <v>925</v>
      </c>
      <c r="B41" s="29"/>
      <c r="C41" s="29"/>
      <c r="D41" s="29"/>
      <c r="E41" s="29"/>
    </row>
  </sheetData>
  <mergeCells count="5">
    <mergeCell ref="A2:E2"/>
    <mergeCell ref="D4:E4"/>
    <mergeCell ref="A4:A5"/>
    <mergeCell ref="B4:B5"/>
    <mergeCell ref="C4:C5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K13" sqref="K13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931</v>
      </c>
    </row>
    <row r="2" ht="29.45" customHeight="1" spans="1:3">
      <c r="A2" s="2" t="s">
        <v>932</v>
      </c>
      <c r="B2" s="2"/>
      <c r="C2" s="2"/>
    </row>
    <row r="3" ht="25.9" customHeight="1" spans="1:3">
      <c r="A3" s="3"/>
      <c r="B3" s="4"/>
      <c r="C3" s="5" t="s">
        <v>60</v>
      </c>
    </row>
    <row r="4" ht="27.75" customHeight="1" spans="1:3">
      <c r="A4" s="6" t="s">
        <v>933</v>
      </c>
      <c r="B4" s="6"/>
      <c r="C4" s="16" t="s">
        <v>646</v>
      </c>
    </row>
    <row r="5" ht="27.75" customHeight="1" spans="1:3">
      <c r="A5" s="9" t="s">
        <v>934</v>
      </c>
      <c r="B5" s="10"/>
      <c r="C5" s="17">
        <v>340324</v>
      </c>
    </row>
    <row r="6" ht="27.75" customHeight="1" spans="1:3">
      <c r="A6" s="9" t="s">
        <v>935</v>
      </c>
      <c r="B6" s="10"/>
      <c r="C6" s="17">
        <v>55932</v>
      </c>
    </row>
    <row r="7" ht="27.75" customHeight="1" spans="1:3">
      <c r="A7" s="9" t="s">
        <v>936</v>
      </c>
      <c r="B7" s="10"/>
      <c r="C7" s="17">
        <v>30510</v>
      </c>
    </row>
    <row r="8" ht="27.75" customHeight="1" spans="1:3">
      <c r="A8" s="9" t="s">
        <v>937</v>
      </c>
      <c r="B8" s="10"/>
      <c r="C8" s="17">
        <v>365746</v>
      </c>
    </row>
    <row r="9" ht="27.75" customHeight="1" spans="1:3">
      <c r="A9" s="6" t="s">
        <v>938</v>
      </c>
      <c r="B9" s="7"/>
      <c r="C9" s="13" t="s">
        <v>646</v>
      </c>
    </row>
    <row r="10" ht="27.75" customHeight="1" spans="1:3">
      <c r="A10" s="9" t="s">
        <v>939</v>
      </c>
      <c r="B10" s="10"/>
      <c r="C10" s="17">
        <v>368977</v>
      </c>
    </row>
    <row r="11" ht="27.75" customHeight="1" spans="1:3">
      <c r="A11" s="9" t="s">
        <v>940</v>
      </c>
      <c r="B11" s="10"/>
      <c r="C11" s="17">
        <v>13119</v>
      </c>
    </row>
    <row r="12" ht="27.75" customHeight="1" spans="1:3">
      <c r="A12" s="9" t="s">
        <v>941</v>
      </c>
      <c r="B12" s="10"/>
      <c r="C12" s="17">
        <v>382096</v>
      </c>
    </row>
    <row r="13" ht="54.6" customHeight="1" spans="1:3">
      <c r="A13" s="18" t="s">
        <v>942</v>
      </c>
      <c r="B13" s="18"/>
      <c r="C13" s="18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2" sqref="A2:C2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943</v>
      </c>
    </row>
    <row r="2" ht="29.45" customHeight="1" spans="1:3">
      <c r="A2" s="2" t="s">
        <v>944</v>
      </c>
      <c r="B2" s="2"/>
      <c r="C2" s="2"/>
    </row>
    <row r="3" ht="25.9" customHeight="1" spans="1:3">
      <c r="A3" s="3"/>
      <c r="B3" s="4"/>
      <c r="C3" s="5" t="s">
        <v>60</v>
      </c>
    </row>
    <row r="4" ht="27.75" customHeight="1" spans="1:3">
      <c r="A4" s="6" t="s">
        <v>933</v>
      </c>
      <c r="B4" s="6"/>
      <c r="C4" s="16" t="s">
        <v>646</v>
      </c>
    </row>
    <row r="5" ht="27.75" customHeight="1" spans="1:3">
      <c r="A5" s="9" t="s">
        <v>934</v>
      </c>
      <c r="B5" s="10"/>
      <c r="C5" s="17">
        <v>340324</v>
      </c>
    </row>
    <row r="6" ht="27.75" customHeight="1" spans="1:3">
      <c r="A6" s="9" t="s">
        <v>935</v>
      </c>
      <c r="B6" s="10"/>
      <c r="C6" s="17">
        <v>55932</v>
      </c>
    </row>
    <row r="7" ht="27.75" customHeight="1" spans="1:3">
      <c r="A7" s="9" t="s">
        <v>936</v>
      </c>
      <c r="B7" s="10"/>
      <c r="C7" s="17">
        <v>30510</v>
      </c>
    </row>
    <row r="8" ht="27.75" customHeight="1" spans="1:3">
      <c r="A8" s="9" t="s">
        <v>937</v>
      </c>
      <c r="B8" s="10"/>
      <c r="C8" s="17">
        <v>365746</v>
      </c>
    </row>
    <row r="9" ht="27.75" customHeight="1" spans="1:3">
      <c r="A9" s="6" t="s">
        <v>938</v>
      </c>
      <c r="B9" s="7"/>
      <c r="C9" s="13" t="s">
        <v>646</v>
      </c>
    </row>
    <row r="10" ht="27.75" customHeight="1" spans="1:3">
      <c r="A10" s="9" t="s">
        <v>939</v>
      </c>
      <c r="B10" s="10"/>
      <c r="C10" s="17">
        <v>368977</v>
      </c>
    </row>
    <row r="11" ht="27.75" customHeight="1" spans="1:3">
      <c r="A11" s="9" t="s">
        <v>940</v>
      </c>
      <c r="B11" s="10"/>
      <c r="C11" s="17">
        <v>13119</v>
      </c>
    </row>
    <row r="12" ht="27.75" customHeight="1" spans="1:3">
      <c r="A12" s="9" t="s">
        <v>941</v>
      </c>
      <c r="B12" s="10"/>
      <c r="C12" s="17">
        <v>382096</v>
      </c>
    </row>
    <row r="13" ht="50.45" customHeight="1" spans="1:3">
      <c r="A13" s="18" t="s">
        <v>942</v>
      </c>
      <c r="B13" s="18"/>
      <c r="C13" s="18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" sqref="A2:C12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945</v>
      </c>
    </row>
    <row r="2" ht="29.45" customHeight="1" spans="1:3">
      <c r="A2" s="2" t="s">
        <v>946</v>
      </c>
      <c r="B2" s="2"/>
      <c r="C2" s="2"/>
    </row>
    <row r="3" ht="25.9" customHeight="1" spans="1:3">
      <c r="A3" s="3"/>
      <c r="B3" s="4"/>
      <c r="C3" s="5" t="s">
        <v>60</v>
      </c>
    </row>
    <row r="4" ht="29.25" customHeight="1" spans="1:3">
      <c r="A4" s="6" t="s">
        <v>933</v>
      </c>
      <c r="B4" s="7"/>
      <c r="C4" s="8" t="s">
        <v>646</v>
      </c>
    </row>
    <row r="5" ht="29.25" customHeight="1" spans="1:3">
      <c r="A5" s="9" t="s">
        <v>947</v>
      </c>
      <c r="B5" s="10"/>
      <c r="C5" s="11">
        <v>646482</v>
      </c>
    </row>
    <row r="6" ht="29.25" customHeight="1" spans="1:3">
      <c r="A6" s="9" t="s">
        <v>948</v>
      </c>
      <c r="B6" s="10"/>
      <c r="C6" s="12">
        <v>164469</v>
      </c>
    </row>
    <row r="7" ht="29.25" customHeight="1" spans="1:3">
      <c r="A7" s="9" t="s">
        <v>949</v>
      </c>
      <c r="B7" s="10"/>
      <c r="C7" s="12">
        <v>50332</v>
      </c>
    </row>
    <row r="8" ht="29.25" customHeight="1" spans="1:3">
      <c r="A8" s="9" t="s">
        <v>950</v>
      </c>
      <c r="B8" s="10"/>
      <c r="C8" s="11">
        <v>760619</v>
      </c>
    </row>
    <row r="9" ht="29.25" customHeight="1" spans="1:3">
      <c r="A9" s="6" t="s">
        <v>938</v>
      </c>
      <c r="B9" s="7"/>
      <c r="C9" s="13" t="s">
        <v>646</v>
      </c>
    </row>
    <row r="10" ht="29.25" customHeight="1" spans="1:3">
      <c r="A10" s="9" t="s">
        <v>951</v>
      </c>
      <c r="B10" s="10"/>
      <c r="C10" s="14">
        <v>688376</v>
      </c>
    </row>
    <row r="11" ht="29.25" customHeight="1" spans="1:3">
      <c r="A11" s="9" t="s">
        <v>952</v>
      </c>
      <c r="B11" s="10"/>
      <c r="C11" s="14">
        <v>105304</v>
      </c>
    </row>
    <row r="12" ht="29.25" customHeight="1" spans="1:3">
      <c r="A12" s="9" t="s">
        <v>953</v>
      </c>
      <c r="B12" s="10"/>
      <c r="C12" s="14">
        <v>793680</v>
      </c>
    </row>
    <row r="13" spans="1:3">
      <c r="A13" s="3"/>
      <c r="B13" s="3"/>
      <c r="C13" s="3"/>
    </row>
    <row r="14" ht="49.9" customHeight="1" spans="1:3">
      <c r="A14" s="15" t="s">
        <v>942</v>
      </c>
      <c r="B14" s="15"/>
      <c r="C14" s="15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" sqref="A2:C2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954</v>
      </c>
    </row>
    <row r="2" ht="29.45" customHeight="1" spans="1:3">
      <c r="A2" s="2" t="s">
        <v>955</v>
      </c>
      <c r="B2" s="2"/>
      <c r="C2" s="2"/>
    </row>
    <row r="3" ht="25.9" customHeight="1" spans="1:3">
      <c r="A3" s="3"/>
      <c r="B3" s="4"/>
      <c r="C3" s="5" t="s">
        <v>60</v>
      </c>
    </row>
    <row r="4" ht="29.25" customHeight="1" spans="1:3">
      <c r="A4" s="6" t="s">
        <v>933</v>
      </c>
      <c r="B4" s="7"/>
      <c r="C4" s="8" t="s">
        <v>646</v>
      </c>
    </row>
    <row r="5" ht="29.25" customHeight="1" spans="1:3">
      <c r="A5" s="9" t="s">
        <v>947</v>
      </c>
      <c r="B5" s="10"/>
      <c r="C5" s="11">
        <v>646482</v>
      </c>
    </row>
    <row r="6" ht="29.25" customHeight="1" spans="1:3">
      <c r="A6" s="9" t="s">
        <v>948</v>
      </c>
      <c r="B6" s="10"/>
      <c r="C6" s="12">
        <v>164469</v>
      </c>
    </row>
    <row r="7" ht="29.25" customHeight="1" spans="1:3">
      <c r="A7" s="9" t="s">
        <v>949</v>
      </c>
      <c r="B7" s="10"/>
      <c r="C7" s="12">
        <v>50332</v>
      </c>
    </row>
    <row r="8" ht="29.25" customHeight="1" spans="1:3">
      <c r="A8" s="9" t="s">
        <v>950</v>
      </c>
      <c r="B8" s="10"/>
      <c r="C8" s="11">
        <v>760619</v>
      </c>
    </row>
    <row r="9" ht="29.25" customHeight="1" spans="1:3">
      <c r="A9" s="6" t="s">
        <v>938</v>
      </c>
      <c r="B9" s="7"/>
      <c r="C9" s="13" t="s">
        <v>646</v>
      </c>
    </row>
    <row r="10" ht="29.25" customHeight="1" spans="1:3">
      <c r="A10" s="9" t="s">
        <v>951</v>
      </c>
      <c r="B10" s="10"/>
      <c r="C10" s="14">
        <v>688376</v>
      </c>
    </row>
    <row r="11" ht="29.25" customHeight="1" spans="1:3">
      <c r="A11" s="9" t="s">
        <v>952</v>
      </c>
      <c r="B11" s="10"/>
      <c r="C11" s="14">
        <v>105304</v>
      </c>
    </row>
    <row r="12" ht="29.25" customHeight="1" spans="1:3">
      <c r="A12" s="9" t="s">
        <v>953</v>
      </c>
      <c r="B12" s="10"/>
      <c r="C12" s="14">
        <v>793680</v>
      </c>
    </row>
    <row r="13" spans="1:3">
      <c r="A13" s="3"/>
      <c r="B13" s="3"/>
      <c r="C13" s="3"/>
    </row>
    <row r="14" ht="49.9" customHeight="1" spans="1:3">
      <c r="A14" s="15" t="s">
        <v>942</v>
      </c>
      <c r="B14" s="15"/>
      <c r="C14" s="15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7" workbookViewId="0">
      <selection activeCell="G24" sqref="G24"/>
    </sheetView>
  </sheetViews>
  <sheetFormatPr defaultColWidth="9" defaultRowHeight="14.25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311" t="s">
        <v>108</v>
      </c>
      <c r="B1" s="312"/>
    </row>
    <row r="2" ht="21" spans="1:4">
      <c r="A2" s="313" t="s">
        <v>109</v>
      </c>
      <c r="B2" s="313"/>
      <c r="C2" s="313"/>
      <c r="D2" s="313"/>
    </row>
    <row r="3" spans="1:4">
      <c r="A3" s="232"/>
      <c r="B3" s="312"/>
      <c r="D3" s="214" t="s">
        <v>60</v>
      </c>
    </row>
    <row r="4" ht="42.6" customHeight="1" spans="1:4">
      <c r="A4" s="23" t="s">
        <v>110</v>
      </c>
      <c r="B4" s="23" t="s">
        <v>62</v>
      </c>
      <c r="C4" s="140" t="s">
        <v>63</v>
      </c>
      <c r="D4" s="24" t="s">
        <v>64</v>
      </c>
    </row>
    <row r="5" spans="1:4">
      <c r="A5" s="26" t="s">
        <v>111</v>
      </c>
      <c r="B5" s="333">
        <v>37770</v>
      </c>
      <c r="C5" s="333">
        <v>37082</v>
      </c>
      <c r="D5" s="128">
        <f>B5/C5*100</f>
        <v>101.86</v>
      </c>
    </row>
    <row r="6" spans="1:4">
      <c r="A6" s="26" t="s">
        <v>112</v>
      </c>
      <c r="B6" s="333">
        <v>22560</v>
      </c>
      <c r="C6" s="333">
        <v>22982</v>
      </c>
      <c r="D6" s="128">
        <f t="shared" ref="D6:D19" si="0">B6/C6*100</f>
        <v>98.16</v>
      </c>
    </row>
    <row r="7" spans="1:4">
      <c r="A7" s="26" t="s">
        <v>113</v>
      </c>
      <c r="B7" s="333">
        <v>106850</v>
      </c>
      <c r="C7" s="333">
        <v>100996</v>
      </c>
      <c r="D7" s="128">
        <f t="shared" si="0"/>
        <v>105.8</v>
      </c>
    </row>
    <row r="8" spans="1:7">
      <c r="A8" s="26" t="s">
        <v>114</v>
      </c>
      <c r="B8" s="333">
        <v>5454</v>
      </c>
      <c r="C8" s="333">
        <v>5137</v>
      </c>
      <c r="D8" s="128">
        <f t="shared" si="0"/>
        <v>106.17</v>
      </c>
      <c r="G8" s="131"/>
    </row>
    <row r="9" spans="1:4">
      <c r="A9" s="26" t="s">
        <v>115</v>
      </c>
      <c r="B9" s="333">
        <v>18589</v>
      </c>
      <c r="C9" s="333">
        <v>4334</v>
      </c>
      <c r="D9" s="128">
        <f t="shared" si="0"/>
        <v>428.91</v>
      </c>
    </row>
    <row r="10" spans="1:4">
      <c r="A10" s="26" t="s">
        <v>116</v>
      </c>
      <c r="B10" s="333">
        <v>30210</v>
      </c>
      <c r="C10" s="333">
        <v>26935</v>
      </c>
      <c r="D10" s="128">
        <f t="shared" si="0"/>
        <v>112.16</v>
      </c>
    </row>
    <row r="11" spans="1:4">
      <c r="A11" s="26" t="s">
        <v>117</v>
      </c>
      <c r="B11" s="333">
        <v>20689</v>
      </c>
      <c r="C11" s="333">
        <v>17663</v>
      </c>
      <c r="D11" s="128">
        <f t="shared" si="0"/>
        <v>117.13</v>
      </c>
    </row>
    <row r="12" spans="1:4">
      <c r="A12" s="26" t="s">
        <v>118</v>
      </c>
      <c r="B12" s="333">
        <v>5588</v>
      </c>
      <c r="C12" s="333">
        <v>6643</v>
      </c>
      <c r="D12" s="128">
        <f t="shared" si="0"/>
        <v>84.12</v>
      </c>
    </row>
    <row r="13" spans="1:4">
      <c r="A13" s="26" t="s">
        <v>119</v>
      </c>
      <c r="B13" s="333">
        <v>9556</v>
      </c>
      <c r="C13" s="333">
        <v>9299</v>
      </c>
      <c r="D13" s="128">
        <f t="shared" si="0"/>
        <v>102.76</v>
      </c>
    </row>
    <row r="14" spans="1:4">
      <c r="A14" s="26" t="s">
        <v>120</v>
      </c>
      <c r="B14" s="333">
        <v>33670</v>
      </c>
      <c r="C14" s="333">
        <v>28722</v>
      </c>
      <c r="D14" s="128">
        <f t="shared" si="0"/>
        <v>117.23</v>
      </c>
    </row>
    <row r="15" spans="1:4">
      <c r="A15" s="26" t="s">
        <v>121</v>
      </c>
      <c r="B15" s="333">
        <v>3529</v>
      </c>
      <c r="C15" s="333">
        <v>3527</v>
      </c>
      <c r="D15" s="128">
        <f t="shared" si="0"/>
        <v>100.06</v>
      </c>
    </row>
    <row r="16" spans="1:4">
      <c r="A16" s="26" t="s">
        <v>122</v>
      </c>
      <c r="B16" s="333">
        <v>11814</v>
      </c>
      <c r="C16" s="333">
        <v>12888</v>
      </c>
      <c r="D16" s="128">
        <f t="shared" si="0"/>
        <v>91.67</v>
      </c>
    </row>
    <row r="17" spans="1:9">
      <c r="A17" s="26" t="s">
        <v>123</v>
      </c>
      <c r="B17" s="334">
        <v>440</v>
      </c>
      <c r="C17" s="334">
        <v>422</v>
      </c>
      <c r="D17" s="128">
        <f t="shared" si="0"/>
        <v>104.27</v>
      </c>
      <c r="I17" t="s">
        <v>124</v>
      </c>
    </row>
    <row r="18" spans="1:4">
      <c r="A18" s="26" t="s">
        <v>125</v>
      </c>
      <c r="B18" s="334">
        <v>593</v>
      </c>
      <c r="C18" s="334">
        <v>593</v>
      </c>
      <c r="D18" s="128">
        <f t="shared" si="0"/>
        <v>100</v>
      </c>
    </row>
    <row r="19" spans="1:4">
      <c r="A19" s="26" t="s">
        <v>126</v>
      </c>
      <c r="B19" s="333">
        <v>3287</v>
      </c>
      <c r="C19" s="333">
        <v>2600</v>
      </c>
      <c r="D19" s="128">
        <f t="shared" si="0"/>
        <v>126.42</v>
      </c>
    </row>
    <row r="20" spans="1:4">
      <c r="A20" s="26" t="s">
        <v>127</v>
      </c>
      <c r="B20" s="334">
        <v>1547</v>
      </c>
      <c r="C20" s="334">
        <v>1501</v>
      </c>
      <c r="D20" s="128">
        <f t="shared" ref="D20:D27" si="1">B20/C20*100</f>
        <v>103.06</v>
      </c>
    </row>
    <row r="21" spans="1:4">
      <c r="A21" s="335" t="s">
        <v>128</v>
      </c>
      <c r="B21" s="333">
        <v>2779</v>
      </c>
      <c r="C21" s="333">
        <v>2546</v>
      </c>
      <c r="D21" s="128">
        <f t="shared" si="1"/>
        <v>109.15</v>
      </c>
    </row>
    <row r="22" spans="1:4">
      <c r="A22" s="26" t="s">
        <v>129</v>
      </c>
      <c r="B22" s="333">
        <v>3500</v>
      </c>
      <c r="C22" s="333">
        <v>3500</v>
      </c>
      <c r="D22" s="128">
        <f t="shared" si="1"/>
        <v>100</v>
      </c>
    </row>
    <row r="23" spans="1:4">
      <c r="A23" s="26" t="s">
        <v>130</v>
      </c>
      <c r="B23" s="334"/>
      <c r="C23" s="334">
        <v>190</v>
      </c>
      <c r="D23" s="128">
        <f t="shared" si="1"/>
        <v>0</v>
      </c>
    </row>
    <row r="24" spans="1:4">
      <c r="A24" s="26" t="s">
        <v>131</v>
      </c>
      <c r="B24" s="334">
        <v>8817</v>
      </c>
      <c r="C24" s="334">
        <v>18949</v>
      </c>
      <c r="D24" s="128">
        <f t="shared" si="1"/>
        <v>46.53</v>
      </c>
    </row>
    <row r="25" spans="1:4">
      <c r="A25" s="26" t="s">
        <v>132</v>
      </c>
      <c r="B25" s="333">
        <v>11300</v>
      </c>
      <c r="C25" s="333">
        <v>12039</v>
      </c>
      <c r="D25" s="128">
        <f t="shared" si="1"/>
        <v>93.86</v>
      </c>
    </row>
    <row r="26" spans="1:4">
      <c r="A26" s="26" t="s">
        <v>133</v>
      </c>
      <c r="B26" s="333">
        <v>190</v>
      </c>
      <c r="C26" s="333">
        <v>190</v>
      </c>
      <c r="D26" s="128">
        <f t="shared" si="1"/>
        <v>100</v>
      </c>
    </row>
    <row r="27" spans="1:4">
      <c r="A27" s="336" t="s">
        <v>134</v>
      </c>
      <c r="B27" s="334">
        <f>SUM(B5:B26)</f>
        <v>338732</v>
      </c>
      <c r="C27" s="334">
        <f>SUM(C5:C26)</f>
        <v>318738</v>
      </c>
      <c r="D27" s="128">
        <f t="shared" si="1"/>
        <v>106.27</v>
      </c>
    </row>
    <row r="28" spans="1:4">
      <c r="A28" s="337" t="s">
        <v>135</v>
      </c>
      <c r="B28" s="334"/>
      <c r="C28" s="334"/>
      <c r="D28" s="128"/>
    </row>
    <row r="29" ht="16.15" customHeight="1" spans="1:4">
      <c r="A29" s="337" t="s">
        <v>136</v>
      </c>
      <c r="B29" s="334">
        <v>13000</v>
      </c>
      <c r="C29" s="334">
        <v>9000</v>
      </c>
      <c r="D29" s="128">
        <f>B29/C29*100</f>
        <v>144.44</v>
      </c>
    </row>
    <row r="30" ht="15" customHeight="1" spans="1:4">
      <c r="A30" s="338" t="s">
        <v>137</v>
      </c>
      <c r="B30" s="334"/>
      <c r="C30" s="334"/>
      <c r="D30" s="128"/>
    </row>
    <row r="31" ht="15" customHeight="1" spans="1:4">
      <c r="A31" s="338" t="s">
        <v>138</v>
      </c>
      <c r="B31" s="334"/>
      <c r="C31" s="334"/>
      <c r="D31" s="128"/>
    </row>
    <row r="32" ht="15" customHeight="1" spans="1:4">
      <c r="A32" s="339" t="s">
        <v>139</v>
      </c>
      <c r="B32" s="334"/>
      <c r="C32" s="334"/>
      <c r="D32" s="128"/>
    </row>
    <row r="33" ht="15" customHeight="1" spans="1:4">
      <c r="A33" s="339" t="s">
        <v>140</v>
      </c>
      <c r="B33" s="334"/>
      <c r="C33" s="334"/>
      <c r="D33" s="128"/>
    </row>
    <row r="34" ht="15" customHeight="1" spans="1:4">
      <c r="A34" s="338" t="s">
        <v>141</v>
      </c>
      <c r="B34" s="334"/>
      <c r="C34" s="334">
        <v>9000</v>
      </c>
      <c r="D34" s="128">
        <f>B34/C34*100</f>
        <v>0</v>
      </c>
    </row>
    <row r="35" ht="15.6" customHeight="1" spans="1:4">
      <c r="A35" s="340" t="s">
        <v>142</v>
      </c>
      <c r="B35" s="334"/>
      <c r="C35" s="334"/>
      <c r="D35" s="128"/>
    </row>
    <row r="36" spans="1:4">
      <c r="A36" s="339" t="s">
        <v>143</v>
      </c>
      <c r="B36" s="334"/>
      <c r="C36" s="334"/>
      <c r="D36" s="128"/>
    </row>
    <row r="37" spans="1:4">
      <c r="A37" s="341" t="s">
        <v>144</v>
      </c>
      <c r="B37" s="334"/>
      <c r="C37" s="334"/>
      <c r="D37" s="128"/>
    </row>
    <row r="38" spans="1:4">
      <c r="A38" s="342" t="s">
        <v>145</v>
      </c>
      <c r="B38" s="334"/>
      <c r="C38" s="334"/>
      <c r="D38" s="128"/>
    </row>
    <row r="39" spans="1:4">
      <c r="A39" s="342" t="s">
        <v>146</v>
      </c>
      <c r="B39" s="334"/>
      <c r="C39" s="334"/>
      <c r="D39" s="128"/>
    </row>
    <row r="40" spans="1:4">
      <c r="A40" s="342" t="s">
        <v>147</v>
      </c>
      <c r="B40" s="334"/>
      <c r="C40" s="334"/>
      <c r="D40" s="128"/>
    </row>
    <row r="41" spans="1:4">
      <c r="A41" s="343" t="s">
        <v>148</v>
      </c>
      <c r="B41" s="334"/>
      <c r="C41" s="334"/>
      <c r="D41" s="128"/>
    </row>
    <row r="42" spans="1:4">
      <c r="A42" s="27" t="s">
        <v>149</v>
      </c>
      <c r="B42" s="334"/>
      <c r="C42" s="334"/>
      <c r="D42" s="128"/>
    </row>
    <row r="43" spans="1:4">
      <c r="A43" s="336" t="s">
        <v>150</v>
      </c>
      <c r="B43" s="334">
        <f>B27+B28+B29</f>
        <v>351732</v>
      </c>
      <c r="C43" s="334">
        <f>C27+C28+C29</f>
        <v>327738</v>
      </c>
      <c r="D43" s="128">
        <f>B43/C43*100</f>
        <v>107.32</v>
      </c>
    </row>
    <row r="44" spans="1:4">
      <c r="A44" s="27" t="s">
        <v>149</v>
      </c>
      <c r="B44" s="27"/>
      <c r="C44" s="27"/>
      <c r="D44" s="340"/>
    </row>
    <row r="45" spans="1:4">
      <c r="A45" s="336" t="s">
        <v>150</v>
      </c>
      <c r="B45" s="27"/>
      <c r="C45" s="27"/>
      <c r="D45" s="28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J9" sqref="J9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customFormat="1" ht="18" customHeight="1" spans="1:2">
      <c r="A1" s="311" t="s">
        <v>151</v>
      </c>
      <c r="B1" s="312"/>
    </row>
    <row r="2" customFormat="1" ht="21" spans="1:4">
      <c r="A2" s="313" t="s">
        <v>152</v>
      </c>
      <c r="B2" s="313"/>
      <c r="C2" s="313"/>
      <c r="D2" s="313"/>
    </row>
    <row r="3" customFormat="1" spans="1:4">
      <c r="A3" s="232"/>
      <c r="B3" s="312"/>
      <c r="D3" s="214" t="s">
        <v>60</v>
      </c>
    </row>
    <row r="4" customFormat="1" ht="44.45" customHeight="1" spans="1:4">
      <c r="A4" s="314" t="s">
        <v>61</v>
      </c>
      <c r="B4" s="126" t="s">
        <v>62</v>
      </c>
      <c r="C4" s="140" t="s">
        <v>63</v>
      </c>
      <c r="D4" s="24" t="s">
        <v>64</v>
      </c>
    </row>
    <row r="5" customFormat="1" spans="1:4">
      <c r="A5" s="315" t="s">
        <v>65</v>
      </c>
      <c r="B5" s="316"/>
      <c r="C5" s="129"/>
      <c r="D5" s="317"/>
    </row>
    <row r="6" customFormat="1" spans="1:4">
      <c r="A6" s="318" t="s">
        <v>66</v>
      </c>
      <c r="B6" s="316"/>
      <c r="C6" s="129"/>
      <c r="D6" s="317"/>
    </row>
    <row r="7" customFormat="1" spans="1:4">
      <c r="A7" s="318" t="s">
        <v>67</v>
      </c>
      <c r="B7" s="316"/>
      <c r="C7" s="129"/>
      <c r="D7" s="317"/>
    </row>
    <row r="8" customFormat="1" spans="1:4">
      <c r="A8" s="318" t="s">
        <v>68</v>
      </c>
      <c r="B8" s="316"/>
      <c r="C8" s="129"/>
      <c r="D8" s="317"/>
    </row>
    <row r="9" customFormat="1" spans="1:7">
      <c r="A9" s="318" t="s">
        <v>69</v>
      </c>
      <c r="B9" s="316"/>
      <c r="C9" s="129"/>
      <c r="D9" s="317"/>
      <c r="G9" s="131"/>
    </row>
    <row r="10" customFormat="1" spans="1:4">
      <c r="A10" s="318" t="s">
        <v>70</v>
      </c>
      <c r="B10" s="319"/>
      <c r="C10" s="320"/>
      <c r="D10" s="317"/>
    </row>
    <row r="11" customFormat="1" spans="1:4">
      <c r="A11" s="318" t="s">
        <v>71</v>
      </c>
      <c r="B11" s="321"/>
      <c r="C11" s="322"/>
      <c r="D11" s="317"/>
    </row>
    <row r="12" customFormat="1" spans="1:4">
      <c r="A12" s="318" t="s">
        <v>72</v>
      </c>
      <c r="B12" s="321"/>
      <c r="C12" s="322"/>
      <c r="D12" s="317"/>
    </row>
    <row r="13" customFormat="1" spans="1:4">
      <c r="A13" s="318" t="s">
        <v>73</v>
      </c>
      <c r="B13" s="321"/>
      <c r="C13" s="322"/>
      <c r="D13" s="317"/>
    </row>
    <row r="14" customFormat="1" spans="1:4">
      <c r="A14" s="318" t="s">
        <v>74</v>
      </c>
      <c r="B14" s="321"/>
      <c r="C14" s="322"/>
      <c r="D14" s="317"/>
    </row>
    <row r="15" customFormat="1" spans="1:4">
      <c r="A15" s="318" t="s">
        <v>75</v>
      </c>
      <c r="B15" s="321"/>
      <c r="C15" s="322"/>
      <c r="D15" s="317"/>
    </row>
    <row r="16" customFormat="1" spans="1:4">
      <c r="A16" s="318" t="s">
        <v>76</v>
      </c>
      <c r="B16" s="321"/>
      <c r="C16" s="322"/>
      <c r="D16" s="317"/>
    </row>
    <row r="17" customFormat="1" spans="1:4">
      <c r="A17" s="318" t="s">
        <v>77</v>
      </c>
      <c r="B17" s="321"/>
      <c r="C17" s="322"/>
      <c r="D17" s="317"/>
    </row>
    <row r="18" customFormat="1" spans="1:4">
      <c r="A18" s="318" t="s">
        <v>78</v>
      </c>
      <c r="B18" s="321"/>
      <c r="C18" s="322"/>
      <c r="D18" s="317"/>
    </row>
    <row r="19" customFormat="1" spans="1:4">
      <c r="A19" s="318" t="s">
        <v>79</v>
      </c>
      <c r="B19" s="321"/>
      <c r="C19" s="322"/>
      <c r="D19" s="317"/>
    </row>
    <row r="20" customFormat="1" spans="1:4">
      <c r="A20" s="318" t="s">
        <v>80</v>
      </c>
      <c r="B20" s="321"/>
      <c r="C20" s="322"/>
      <c r="D20" s="317"/>
    </row>
    <row r="21" customFormat="1" spans="1:4">
      <c r="A21" s="318" t="s">
        <v>81</v>
      </c>
      <c r="B21" s="321"/>
      <c r="C21" s="322"/>
      <c r="D21" s="317"/>
    </row>
    <row r="22" customFormat="1" spans="1:4">
      <c r="A22" s="318" t="s">
        <v>82</v>
      </c>
      <c r="B22" s="316"/>
      <c r="C22" s="129"/>
      <c r="D22" s="317"/>
    </row>
    <row r="23" customFormat="1" spans="1:4">
      <c r="A23" s="315" t="s">
        <v>83</v>
      </c>
      <c r="B23" s="316"/>
      <c r="C23" s="129"/>
      <c r="D23" s="317"/>
    </row>
    <row r="24" customFormat="1" spans="1:4">
      <c r="A24" s="318" t="s">
        <v>84</v>
      </c>
      <c r="B24" s="323"/>
      <c r="C24" s="324"/>
      <c r="D24" s="317"/>
    </row>
    <row r="25" customFormat="1" spans="1:4">
      <c r="A25" s="318" t="s">
        <v>85</v>
      </c>
      <c r="B25" s="323"/>
      <c r="C25" s="324"/>
      <c r="D25" s="317"/>
    </row>
    <row r="26" customFormat="1" spans="1:4">
      <c r="A26" s="318" t="s">
        <v>86</v>
      </c>
      <c r="B26" s="323"/>
      <c r="C26" s="324"/>
      <c r="D26" s="317"/>
    </row>
    <row r="27" customFormat="1" spans="1:4">
      <c r="A27" s="318" t="s">
        <v>87</v>
      </c>
      <c r="B27" s="316"/>
      <c r="C27" s="129"/>
      <c r="D27" s="317"/>
    </row>
    <row r="28" customFormat="1" spans="1:4">
      <c r="A28" s="318" t="s">
        <v>88</v>
      </c>
      <c r="B28" s="323"/>
      <c r="C28" s="324"/>
      <c r="D28" s="317"/>
    </row>
    <row r="29" customFormat="1" spans="1:4">
      <c r="A29" s="318" t="s">
        <v>89</v>
      </c>
      <c r="B29" s="316"/>
      <c r="C29" s="129"/>
      <c r="D29" s="317"/>
    </row>
    <row r="30" customFormat="1" spans="1:4">
      <c r="A30" s="318" t="s">
        <v>90</v>
      </c>
      <c r="B30" s="316"/>
      <c r="C30" s="129"/>
      <c r="D30" s="317"/>
    </row>
    <row r="31" customFormat="1" spans="1:4">
      <c r="A31" s="318" t="s">
        <v>91</v>
      </c>
      <c r="B31" s="316"/>
      <c r="C31" s="129"/>
      <c r="D31" s="317"/>
    </row>
    <row r="32" customFormat="1" spans="1:4">
      <c r="A32" s="325" t="s">
        <v>92</v>
      </c>
      <c r="B32" s="316"/>
      <c r="C32" s="129"/>
      <c r="D32" s="317"/>
    </row>
    <row r="33" customFormat="1" spans="1:4">
      <c r="A33" s="326" t="s">
        <v>93</v>
      </c>
      <c r="B33" s="316"/>
      <c r="C33" s="129"/>
      <c r="D33" s="317"/>
    </row>
    <row r="34" customFormat="1" spans="1:4">
      <c r="A34" s="326" t="s">
        <v>94</v>
      </c>
      <c r="B34" s="316"/>
      <c r="C34" s="129"/>
      <c r="D34" s="317"/>
    </row>
    <row r="35" customFormat="1" spans="1:4">
      <c r="A35" s="327" t="s">
        <v>95</v>
      </c>
      <c r="B35" s="316"/>
      <c r="C35" s="129"/>
      <c r="D35" s="317"/>
    </row>
    <row r="36" customFormat="1" spans="1:4">
      <c r="A36" s="328" t="s">
        <v>96</v>
      </c>
      <c r="B36" s="316"/>
      <c r="C36" s="129"/>
      <c r="D36" s="317"/>
    </row>
    <row r="37" customFormat="1" spans="1:4">
      <c r="A37" s="328" t="s">
        <v>97</v>
      </c>
      <c r="B37" s="316"/>
      <c r="C37" s="129"/>
      <c r="D37" s="317"/>
    </row>
    <row r="38" customFormat="1" spans="1:6">
      <c r="A38" s="328" t="s">
        <v>98</v>
      </c>
      <c r="B38" s="316"/>
      <c r="C38" s="129"/>
      <c r="D38" s="317"/>
      <c r="F38" t="s">
        <v>99</v>
      </c>
    </row>
    <row r="39" customFormat="1" spans="1:4">
      <c r="A39" s="329" t="s">
        <v>100</v>
      </c>
      <c r="B39" s="316"/>
      <c r="C39" s="129"/>
      <c r="D39" s="317"/>
    </row>
    <row r="40" customFormat="1" spans="1:4">
      <c r="A40" s="330" t="s">
        <v>101</v>
      </c>
      <c r="B40" s="316"/>
      <c r="C40" s="129"/>
      <c r="D40" s="317"/>
    </row>
    <row r="41" customFormat="1" spans="1:4">
      <c r="A41" s="330" t="s">
        <v>102</v>
      </c>
      <c r="B41" s="316"/>
      <c r="C41" s="129"/>
      <c r="D41" s="317"/>
    </row>
    <row r="42" customFormat="1" spans="1:4">
      <c r="A42" s="327" t="s">
        <v>103</v>
      </c>
      <c r="B42" s="316"/>
      <c r="C42" s="129"/>
      <c r="D42" s="317"/>
    </row>
    <row r="43" customFormat="1" spans="1:4">
      <c r="A43" s="327" t="s">
        <v>104</v>
      </c>
      <c r="B43" s="316"/>
      <c r="C43" s="129"/>
      <c r="D43" s="317"/>
    </row>
    <row r="44" customFormat="1" spans="1:4">
      <c r="A44" s="331" t="s">
        <v>105</v>
      </c>
      <c r="B44" s="316"/>
      <c r="C44" s="129"/>
      <c r="D44" s="317"/>
    </row>
    <row r="45" customFormat="1" spans="1:4">
      <c r="A45" s="330" t="s">
        <v>106</v>
      </c>
      <c r="B45" s="316"/>
      <c r="C45" s="129"/>
      <c r="D45" s="317"/>
    </row>
    <row r="46" customFormat="1" spans="1:4">
      <c r="A46" s="325" t="s">
        <v>107</v>
      </c>
      <c r="B46" s="316"/>
      <c r="C46" s="129"/>
      <c r="D46" s="317"/>
    </row>
    <row r="47" customFormat="1" spans="1:2">
      <c r="A47" s="332"/>
      <c r="B47" s="312"/>
    </row>
    <row r="48" customFormat="1" spans="1:2">
      <c r="A48" s="332"/>
      <c r="B48" s="312"/>
    </row>
    <row r="49" customFormat="1" spans="1:2">
      <c r="A49" s="332"/>
      <c r="B49" s="312"/>
    </row>
    <row r="50" customFormat="1" spans="1:2">
      <c r="A50" s="312"/>
      <c r="B50" s="312"/>
    </row>
    <row r="51" customFormat="1" spans="1:2">
      <c r="A51" s="312"/>
      <c r="B51" s="312"/>
    </row>
    <row r="52" customFormat="1" spans="1:2">
      <c r="A52" s="312"/>
      <c r="B52" s="312"/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2"/>
  <sheetViews>
    <sheetView topLeftCell="A433" workbookViewId="0">
      <selection activeCell="K11" sqref="K11"/>
    </sheetView>
  </sheetViews>
  <sheetFormatPr defaultColWidth="9" defaultRowHeight="14.25" outlineLevelCol="5"/>
  <cols>
    <col min="2" max="2" width="50.625" customWidth="1"/>
    <col min="3" max="3" width="14.625" style="225" customWidth="1"/>
    <col min="4" max="4" width="12.125" style="226" customWidth="1"/>
    <col min="5" max="5" width="15.125" style="226" customWidth="1"/>
    <col min="6" max="6" width="9" hidden="1" customWidth="1"/>
  </cols>
  <sheetData>
    <row r="1" customFormat="1" spans="2:5">
      <c r="B1" s="227" t="s">
        <v>153</v>
      </c>
      <c r="C1" s="228"/>
      <c r="D1" s="226"/>
      <c r="E1" s="226"/>
    </row>
    <row r="2" customFormat="1" ht="30" customHeight="1" spans="2:5">
      <c r="B2" s="229" t="s">
        <v>154</v>
      </c>
      <c r="C2" s="230"/>
      <c r="D2" s="231"/>
      <c r="E2" s="231"/>
    </row>
    <row r="3" customFormat="1" spans="2:5">
      <c r="B3" s="232"/>
      <c r="C3" s="228"/>
      <c r="D3" s="226"/>
      <c r="E3" s="214" t="s">
        <v>60</v>
      </c>
    </row>
    <row r="4" customFormat="1" ht="69" customHeight="1" spans="2:5">
      <c r="B4" s="23" t="s">
        <v>110</v>
      </c>
      <c r="C4" s="233" t="s">
        <v>62</v>
      </c>
      <c r="D4" s="234" t="s">
        <v>155</v>
      </c>
      <c r="E4" s="234" t="s">
        <v>156</v>
      </c>
    </row>
    <row r="5" s="223" customFormat="1" ht="16" customHeight="1" spans="1:6">
      <c r="A5" s="235">
        <v>201</v>
      </c>
      <c r="B5" s="236" t="s">
        <v>111</v>
      </c>
      <c r="C5" s="237">
        <f>C6+C11+C13+C19+C23+C28+C32+C36+C40+C43+C47+C49+C52+C54+C58+C61+C64+C67+C70+C72+C75+C78+C80</f>
        <v>37770</v>
      </c>
      <c r="D5" s="238">
        <v>37082</v>
      </c>
      <c r="E5" s="239">
        <f t="shared" ref="E5:E7" si="0">C5/D5*100</f>
        <v>101.9</v>
      </c>
      <c r="F5" s="223">
        <f t="shared" ref="F5:F16" si="1">C5-D5</f>
        <v>688</v>
      </c>
    </row>
    <row r="6" s="223" customFormat="1" ht="16" customHeight="1" spans="1:6">
      <c r="A6" s="235">
        <v>20101</v>
      </c>
      <c r="B6" s="240" t="s">
        <v>157</v>
      </c>
      <c r="C6" s="241">
        <v>1070</v>
      </c>
      <c r="D6" s="242">
        <v>1055</v>
      </c>
      <c r="E6" s="239">
        <f t="shared" si="0"/>
        <v>101.4</v>
      </c>
      <c r="F6" s="223">
        <f t="shared" si="1"/>
        <v>15</v>
      </c>
    </row>
    <row r="7" s="223" customFormat="1" ht="16" customHeight="1" spans="1:6">
      <c r="A7" s="243">
        <v>2010101</v>
      </c>
      <c r="B7" s="244" t="s">
        <v>158</v>
      </c>
      <c r="C7" s="241">
        <v>1070</v>
      </c>
      <c r="D7" s="242">
        <v>1055</v>
      </c>
      <c r="E7" s="239">
        <f t="shared" si="0"/>
        <v>101.4</v>
      </c>
      <c r="F7" s="223">
        <f t="shared" si="1"/>
        <v>15</v>
      </c>
    </row>
    <row r="8" s="223" customFormat="1" ht="16" customHeight="1" spans="1:6">
      <c r="A8" s="243">
        <v>2010107</v>
      </c>
      <c r="B8" s="244" t="s">
        <v>159</v>
      </c>
      <c r="C8" s="241"/>
      <c r="D8" s="242"/>
      <c r="E8" s="239"/>
      <c r="F8" s="223">
        <f t="shared" si="1"/>
        <v>0</v>
      </c>
    </row>
    <row r="9" s="223" customFormat="1" ht="16" customHeight="1" spans="1:6">
      <c r="A9" s="243">
        <v>2010104</v>
      </c>
      <c r="B9" s="245" t="s">
        <v>160</v>
      </c>
      <c r="C9" s="241"/>
      <c r="D9" s="242"/>
      <c r="E9" s="239"/>
      <c r="F9" s="223">
        <f t="shared" si="1"/>
        <v>0</v>
      </c>
    </row>
    <row r="10" s="223" customFormat="1" ht="16" customHeight="1" spans="1:6">
      <c r="A10" s="243">
        <v>2010108</v>
      </c>
      <c r="B10" s="246" t="s">
        <v>161</v>
      </c>
      <c r="C10" s="241"/>
      <c r="D10" s="242"/>
      <c r="E10" s="239"/>
      <c r="F10" s="223">
        <f t="shared" si="1"/>
        <v>0</v>
      </c>
    </row>
    <row r="11" s="223" customFormat="1" ht="16" customHeight="1" spans="1:6">
      <c r="A11" s="235">
        <v>20102</v>
      </c>
      <c r="B11" s="247" t="s">
        <v>162</v>
      </c>
      <c r="C11" s="237">
        <v>780</v>
      </c>
      <c r="D11" s="238">
        <v>740</v>
      </c>
      <c r="E11" s="239">
        <f t="shared" ref="E11:E15" si="2">C11/D11*100</f>
        <v>105.4</v>
      </c>
      <c r="F11" s="223">
        <f t="shared" si="1"/>
        <v>40</v>
      </c>
    </row>
    <row r="12" s="223" customFormat="1" ht="16" customHeight="1" spans="1:6">
      <c r="A12" s="243">
        <v>2010201</v>
      </c>
      <c r="B12" s="244" t="s">
        <v>158</v>
      </c>
      <c r="C12" s="237">
        <v>780</v>
      </c>
      <c r="D12" s="238">
        <v>740</v>
      </c>
      <c r="E12" s="239">
        <f t="shared" si="2"/>
        <v>105.4</v>
      </c>
      <c r="F12" s="223">
        <f t="shared" si="1"/>
        <v>40</v>
      </c>
    </row>
    <row r="13" s="223" customFormat="1" ht="16" customHeight="1" spans="1:6">
      <c r="A13" s="235">
        <v>20103</v>
      </c>
      <c r="B13" s="247" t="s">
        <v>163</v>
      </c>
      <c r="C13" s="241">
        <v>9800</v>
      </c>
      <c r="D13" s="242">
        <f>SUM(D14:D18)</f>
        <v>7742</v>
      </c>
      <c r="E13" s="239">
        <f t="shared" si="2"/>
        <v>126.6</v>
      </c>
      <c r="F13" s="223">
        <f t="shared" si="1"/>
        <v>2058</v>
      </c>
    </row>
    <row r="14" s="223" customFormat="1" ht="16" customHeight="1" spans="1:6">
      <c r="A14" s="243">
        <v>2010301</v>
      </c>
      <c r="B14" s="244" t="s">
        <v>158</v>
      </c>
      <c r="C14" s="237">
        <v>9016</v>
      </c>
      <c r="D14" s="238">
        <v>6961</v>
      </c>
      <c r="E14" s="239">
        <f t="shared" si="2"/>
        <v>129.5</v>
      </c>
      <c r="F14" s="223">
        <f t="shared" si="1"/>
        <v>2055</v>
      </c>
    </row>
    <row r="15" s="223" customFormat="1" ht="16" customHeight="1" spans="1:6">
      <c r="A15" s="248"/>
      <c r="B15" s="244" t="s">
        <v>164</v>
      </c>
      <c r="C15" s="237"/>
      <c r="D15" s="238"/>
      <c r="E15" s="239" t="e">
        <f t="shared" si="2"/>
        <v>#DIV/0!</v>
      </c>
      <c r="F15" s="223">
        <f t="shared" si="1"/>
        <v>0</v>
      </c>
    </row>
    <row r="16" s="223" customFormat="1" ht="16" customHeight="1" spans="1:6">
      <c r="A16" s="235">
        <v>2010305</v>
      </c>
      <c r="B16" s="249" t="s">
        <v>165</v>
      </c>
      <c r="C16" s="237">
        <v>442</v>
      </c>
      <c r="D16" s="238">
        <v>438</v>
      </c>
      <c r="E16" s="239">
        <f t="shared" ref="E16:E21" si="3">C16/D16*100</f>
        <v>100.9</v>
      </c>
      <c r="F16" s="223">
        <f t="shared" si="1"/>
        <v>4</v>
      </c>
    </row>
    <row r="17" s="223" customFormat="1" ht="16" customHeight="1" spans="1:5">
      <c r="A17" s="235">
        <v>2010350</v>
      </c>
      <c r="B17" s="249" t="s">
        <v>166</v>
      </c>
      <c r="C17" s="237">
        <v>342</v>
      </c>
      <c r="D17" s="238">
        <v>343</v>
      </c>
      <c r="E17" s="239">
        <f t="shared" si="3"/>
        <v>99.7</v>
      </c>
    </row>
    <row r="18" s="223" customFormat="1" ht="16" customHeight="1" spans="1:6">
      <c r="A18" s="243">
        <v>2010399</v>
      </c>
      <c r="B18" s="244" t="s">
        <v>167</v>
      </c>
      <c r="C18" s="237"/>
      <c r="D18" s="238"/>
      <c r="E18" s="239" t="e">
        <f t="shared" si="3"/>
        <v>#DIV/0!</v>
      </c>
      <c r="F18" s="223">
        <f t="shared" ref="F18:F69" si="4">C18-D18</f>
        <v>0</v>
      </c>
    </row>
    <row r="19" s="223" customFormat="1" ht="16" customHeight="1" spans="1:6">
      <c r="A19" s="235">
        <v>20104</v>
      </c>
      <c r="B19" s="247" t="s">
        <v>168</v>
      </c>
      <c r="C19" s="241">
        <v>803</v>
      </c>
      <c r="D19" s="242">
        <f>D20+D21</f>
        <v>849</v>
      </c>
      <c r="E19" s="239">
        <f t="shared" si="3"/>
        <v>94.6</v>
      </c>
      <c r="F19" s="223">
        <f t="shared" si="4"/>
        <v>-46</v>
      </c>
    </row>
    <row r="20" s="223" customFormat="1" ht="16" customHeight="1" spans="1:6">
      <c r="A20" s="243">
        <v>2010401</v>
      </c>
      <c r="B20" s="244" t="s">
        <v>158</v>
      </c>
      <c r="C20" s="241">
        <v>756</v>
      </c>
      <c r="D20" s="242">
        <v>802</v>
      </c>
      <c r="E20" s="239">
        <f t="shared" si="3"/>
        <v>94.3</v>
      </c>
      <c r="F20" s="223">
        <f t="shared" si="4"/>
        <v>-46</v>
      </c>
    </row>
    <row r="21" s="223" customFormat="1" ht="16" customHeight="1" spans="1:6">
      <c r="A21" s="243">
        <v>2010408</v>
      </c>
      <c r="B21" s="244" t="s">
        <v>169</v>
      </c>
      <c r="C21" s="241">
        <v>47</v>
      </c>
      <c r="D21" s="242">
        <v>47</v>
      </c>
      <c r="E21" s="239">
        <f t="shared" si="3"/>
        <v>100</v>
      </c>
      <c r="F21" s="223">
        <f t="shared" si="4"/>
        <v>0</v>
      </c>
    </row>
    <row r="22" s="223" customFormat="1" ht="16" customHeight="1" spans="1:6">
      <c r="A22" s="243">
        <v>2010499</v>
      </c>
      <c r="B22" s="244" t="s">
        <v>170</v>
      </c>
      <c r="C22" s="241"/>
      <c r="D22" s="242"/>
      <c r="E22" s="239"/>
      <c r="F22" s="223">
        <f t="shared" si="4"/>
        <v>0</v>
      </c>
    </row>
    <row r="23" s="223" customFormat="1" ht="16" customHeight="1" spans="1:6">
      <c r="A23" s="235">
        <v>20105</v>
      </c>
      <c r="B23" s="247" t="s">
        <v>171</v>
      </c>
      <c r="C23" s="241">
        <v>607</v>
      </c>
      <c r="D23" s="242">
        <f>SUM(D24:D27)</f>
        <v>787</v>
      </c>
      <c r="E23" s="239">
        <f t="shared" ref="E23:E30" si="5">C23/D23*100</f>
        <v>77.1</v>
      </c>
      <c r="F23" s="223">
        <f t="shared" si="4"/>
        <v>-180</v>
      </c>
    </row>
    <row r="24" s="223" customFormat="1" ht="16" customHeight="1" spans="1:6">
      <c r="A24" s="243">
        <v>2010501</v>
      </c>
      <c r="B24" s="245" t="s">
        <v>158</v>
      </c>
      <c r="C24" s="241">
        <v>607</v>
      </c>
      <c r="D24" s="242">
        <v>571</v>
      </c>
      <c r="E24" s="239">
        <f t="shared" si="5"/>
        <v>106.3</v>
      </c>
      <c r="F24" s="223">
        <f t="shared" si="4"/>
        <v>36</v>
      </c>
    </row>
    <row r="25" s="223" customFormat="1" ht="16" customHeight="1" spans="1:6">
      <c r="A25" s="243">
        <v>2010505</v>
      </c>
      <c r="B25" s="244" t="s">
        <v>172</v>
      </c>
      <c r="C25" s="241"/>
      <c r="D25" s="242">
        <v>216</v>
      </c>
      <c r="E25" s="239">
        <f t="shared" si="5"/>
        <v>0</v>
      </c>
      <c r="F25" s="223">
        <f t="shared" si="4"/>
        <v>-216</v>
      </c>
    </row>
    <row r="26" s="223" customFormat="1" ht="16" customHeight="1" spans="1:6">
      <c r="A26" s="243">
        <v>2010507</v>
      </c>
      <c r="B26" s="244" t="s">
        <v>173</v>
      </c>
      <c r="C26" s="241"/>
      <c r="D26" s="242"/>
      <c r="E26" s="239"/>
      <c r="F26" s="223">
        <f t="shared" si="4"/>
        <v>0</v>
      </c>
    </row>
    <row r="27" s="223" customFormat="1" ht="16" customHeight="1" spans="1:6">
      <c r="A27" s="243">
        <v>2010599</v>
      </c>
      <c r="B27" s="244" t="s">
        <v>174</v>
      </c>
      <c r="C27" s="241"/>
      <c r="D27" s="242"/>
      <c r="E27" s="239"/>
      <c r="F27" s="223">
        <f t="shared" si="4"/>
        <v>0</v>
      </c>
    </row>
    <row r="28" s="223" customFormat="1" ht="16" customHeight="1" spans="1:6">
      <c r="A28" s="235">
        <v>20106</v>
      </c>
      <c r="B28" s="247" t="s">
        <v>175</v>
      </c>
      <c r="C28" s="241">
        <v>3515</v>
      </c>
      <c r="D28" s="242">
        <f>D29+D30</f>
        <v>3519</v>
      </c>
      <c r="E28" s="239">
        <f t="shared" si="5"/>
        <v>99.9</v>
      </c>
      <c r="F28" s="223">
        <f t="shared" si="4"/>
        <v>-4</v>
      </c>
    </row>
    <row r="29" s="223" customFormat="1" ht="16" customHeight="1" spans="1:6">
      <c r="A29" s="243">
        <v>2010601</v>
      </c>
      <c r="B29" s="244" t="s">
        <v>158</v>
      </c>
      <c r="C29" s="241">
        <v>1452</v>
      </c>
      <c r="D29" s="242">
        <v>1460</v>
      </c>
      <c r="E29" s="239">
        <f t="shared" si="5"/>
        <v>99.5</v>
      </c>
      <c r="F29" s="223">
        <f t="shared" si="4"/>
        <v>-8</v>
      </c>
    </row>
    <row r="30" s="223" customFormat="1" ht="16" customHeight="1" spans="1:6">
      <c r="A30" s="235">
        <v>2010650</v>
      </c>
      <c r="B30" s="244" t="s">
        <v>166</v>
      </c>
      <c r="C30" s="241">
        <v>2063</v>
      </c>
      <c r="D30" s="242">
        <v>2059</v>
      </c>
      <c r="E30" s="239">
        <f t="shared" si="5"/>
        <v>100.2</v>
      </c>
      <c r="F30" s="223">
        <f t="shared" si="4"/>
        <v>4</v>
      </c>
    </row>
    <row r="31" s="223" customFormat="1" ht="16" customHeight="1" spans="1:6">
      <c r="A31" s="243">
        <v>2010608</v>
      </c>
      <c r="B31" s="244" t="s">
        <v>176</v>
      </c>
      <c r="C31" s="241"/>
      <c r="D31" s="242"/>
      <c r="E31" s="239"/>
      <c r="F31" s="223">
        <f t="shared" si="4"/>
        <v>0</v>
      </c>
    </row>
    <row r="32" s="223" customFormat="1" ht="16" customHeight="1" spans="1:6">
      <c r="A32" s="235">
        <v>20107</v>
      </c>
      <c r="B32" s="247" t="s">
        <v>177</v>
      </c>
      <c r="C32" s="241">
        <v>1500</v>
      </c>
      <c r="D32" s="242">
        <v>1500</v>
      </c>
      <c r="E32" s="239">
        <f t="shared" ref="E32:E37" si="6">C32/D32*100</f>
        <v>100</v>
      </c>
      <c r="F32" s="223">
        <f t="shared" si="4"/>
        <v>0</v>
      </c>
    </row>
    <row r="33" s="223" customFormat="1" ht="16" customHeight="1" spans="1:6">
      <c r="A33" s="248"/>
      <c r="B33" s="244" t="s">
        <v>178</v>
      </c>
      <c r="C33" s="241"/>
      <c r="D33" s="242"/>
      <c r="E33" s="239"/>
      <c r="F33" s="223">
        <f t="shared" si="4"/>
        <v>0</v>
      </c>
    </row>
    <row r="34" s="223" customFormat="1" ht="16" customHeight="1" spans="1:6">
      <c r="A34" s="248"/>
      <c r="B34" s="244" t="s">
        <v>179</v>
      </c>
      <c r="C34" s="241"/>
      <c r="D34" s="242"/>
      <c r="E34" s="239"/>
      <c r="F34" s="223">
        <f t="shared" si="4"/>
        <v>0</v>
      </c>
    </row>
    <row r="35" s="223" customFormat="1" ht="16" customHeight="1" spans="1:6">
      <c r="A35" s="243">
        <v>2010799</v>
      </c>
      <c r="B35" s="244" t="s">
        <v>180</v>
      </c>
      <c r="C35" s="241">
        <v>1500</v>
      </c>
      <c r="D35" s="242">
        <v>1500</v>
      </c>
      <c r="E35" s="239">
        <f>C35/D35*100</f>
        <v>100</v>
      </c>
      <c r="F35" s="223">
        <f t="shared" si="4"/>
        <v>0</v>
      </c>
    </row>
    <row r="36" s="223" customFormat="1" ht="16" customHeight="1" spans="1:6">
      <c r="A36" s="235">
        <v>20108</v>
      </c>
      <c r="B36" s="247" t="s">
        <v>181</v>
      </c>
      <c r="C36" s="241">
        <v>733</v>
      </c>
      <c r="D36" s="242">
        <f>D37+D39</f>
        <v>539</v>
      </c>
      <c r="E36" s="239">
        <f t="shared" si="6"/>
        <v>136</v>
      </c>
      <c r="F36" s="223">
        <f t="shared" si="4"/>
        <v>194</v>
      </c>
    </row>
    <row r="37" s="223" customFormat="1" ht="16" customHeight="1" spans="1:6">
      <c r="A37" s="243">
        <v>2010801</v>
      </c>
      <c r="B37" s="244" t="s">
        <v>182</v>
      </c>
      <c r="C37" s="241">
        <v>529</v>
      </c>
      <c r="D37" s="242">
        <v>524</v>
      </c>
      <c r="E37" s="239">
        <f t="shared" si="6"/>
        <v>101</v>
      </c>
      <c r="F37" s="223">
        <f t="shared" si="4"/>
        <v>5</v>
      </c>
    </row>
    <row r="38" s="223" customFormat="1" ht="16" customHeight="1" spans="1:6">
      <c r="A38" s="243">
        <v>2010804</v>
      </c>
      <c r="B38" s="244" t="s">
        <v>183</v>
      </c>
      <c r="C38" s="241"/>
      <c r="D38" s="242"/>
      <c r="E38" s="239"/>
      <c r="F38" s="223">
        <f t="shared" si="4"/>
        <v>0</v>
      </c>
    </row>
    <row r="39" s="223" customFormat="1" ht="16" customHeight="1" spans="1:6">
      <c r="A39" s="243">
        <v>2010899</v>
      </c>
      <c r="B39" s="244" t="s">
        <v>184</v>
      </c>
      <c r="C39" s="241">
        <v>204</v>
      </c>
      <c r="D39" s="242">
        <v>15</v>
      </c>
      <c r="E39" s="239">
        <f>C39/D39*100</f>
        <v>1360</v>
      </c>
      <c r="F39" s="223">
        <f t="shared" si="4"/>
        <v>189</v>
      </c>
    </row>
    <row r="40" s="223" customFormat="1" ht="16" customHeight="1" spans="1:6">
      <c r="A40" s="235">
        <v>20111</v>
      </c>
      <c r="B40" s="247" t="s">
        <v>185</v>
      </c>
      <c r="C40" s="241">
        <v>2848</v>
      </c>
      <c r="D40" s="242">
        <f>D41+D42</f>
        <v>2717</v>
      </c>
      <c r="E40" s="239">
        <f>C40/D40*100</f>
        <v>104.8</v>
      </c>
      <c r="F40" s="223">
        <f t="shared" si="4"/>
        <v>131</v>
      </c>
    </row>
    <row r="41" s="223" customFormat="1" ht="16" customHeight="1" spans="1:6">
      <c r="A41" s="243">
        <v>2011101</v>
      </c>
      <c r="B41" s="244" t="s">
        <v>182</v>
      </c>
      <c r="C41" s="241">
        <v>2670</v>
      </c>
      <c r="D41" s="242">
        <v>2540</v>
      </c>
      <c r="E41" s="239">
        <f>C41/D41*100</f>
        <v>105.1</v>
      </c>
      <c r="F41" s="223">
        <f t="shared" si="4"/>
        <v>130</v>
      </c>
    </row>
    <row r="42" s="223" customFormat="1" ht="16" customHeight="1" spans="1:6">
      <c r="A42" s="243">
        <v>2011199</v>
      </c>
      <c r="B42" s="244" t="s">
        <v>186</v>
      </c>
      <c r="C42" s="241">
        <v>177</v>
      </c>
      <c r="D42" s="242">
        <v>177</v>
      </c>
      <c r="E42" s="239"/>
      <c r="F42" s="223">
        <f t="shared" si="4"/>
        <v>0</v>
      </c>
    </row>
    <row r="43" s="223" customFormat="1" ht="16" customHeight="1" spans="1:6">
      <c r="A43" s="235">
        <v>20113</v>
      </c>
      <c r="B43" s="247" t="s">
        <v>187</v>
      </c>
      <c r="C43" s="241">
        <v>934</v>
      </c>
      <c r="D43" s="242">
        <f>D44+D45+D46</f>
        <v>933</v>
      </c>
      <c r="E43" s="239">
        <f t="shared" ref="E43:E50" si="7">C43/D43*100</f>
        <v>100.1</v>
      </c>
      <c r="F43" s="223">
        <f t="shared" si="4"/>
        <v>1</v>
      </c>
    </row>
    <row r="44" s="223" customFormat="1" ht="16" customHeight="1" spans="1:6">
      <c r="A44" s="243">
        <v>2011301</v>
      </c>
      <c r="B44" s="244" t="s">
        <v>182</v>
      </c>
      <c r="C44" s="241">
        <v>635</v>
      </c>
      <c r="D44" s="242">
        <v>626</v>
      </c>
      <c r="E44" s="239">
        <f t="shared" si="7"/>
        <v>101.4</v>
      </c>
      <c r="F44" s="223">
        <f t="shared" si="4"/>
        <v>9</v>
      </c>
    </row>
    <row r="45" s="223" customFormat="1" ht="16" customHeight="1" spans="1:5">
      <c r="A45" s="243">
        <v>2011308</v>
      </c>
      <c r="B45" s="244" t="s">
        <v>188</v>
      </c>
      <c r="C45" s="241">
        <v>196</v>
      </c>
      <c r="D45" s="242">
        <v>206</v>
      </c>
      <c r="E45" s="239">
        <f t="shared" si="7"/>
        <v>95.1</v>
      </c>
    </row>
    <row r="46" s="223" customFormat="1" ht="16" customHeight="1" spans="1:6">
      <c r="A46" s="235">
        <v>2011399</v>
      </c>
      <c r="B46" s="244" t="s">
        <v>189</v>
      </c>
      <c r="C46" s="241">
        <v>103</v>
      </c>
      <c r="D46" s="242">
        <v>101</v>
      </c>
      <c r="E46" s="239">
        <f t="shared" si="7"/>
        <v>102</v>
      </c>
      <c r="F46" s="223">
        <f>C46-D46</f>
        <v>2</v>
      </c>
    </row>
    <row r="47" s="223" customFormat="1" ht="16" customHeight="1" spans="1:5">
      <c r="A47" s="235">
        <v>20114</v>
      </c>
      <c r="B47" s="247" t="s">
        <v>190</v>
      </c>
      <c r="C47" s="241">
        <v>415</v>
      </c>
      <c r="D47" s="242">
        <v>585</v>
      </c>
      <c r="E47" s="239">
        <f t="shared" si="7"/>
        <v>70.9</v>
      </c>
    </row>
    <row r="48" s="223" customFormat="1" ht="16" customHeight="1" spans="1:5">
      <c r="A48" s="243">
        <v>2011499</v>
      </c>
      <c r="B48" s="244" t="s">
        <v>191</v>
      </c>
      <c r="C48" s="241">
        <v>415</v>
      </c>
      <c r="D48" s="242">
        <v>585</v>
      </c>
      <c r="E48" s="239">
        <f t="shared" si="7"/>
        <v>70.9</v>
      </c>
    </row>
    <row r="49" s="223" customFormat="1" ht="16" customHeight="1" spans="1:6">
      <c r="A49" s="235">
        <v>20126</v>
      </c>
      <c r="B49" s="247" t="s">
        <v>192</v>
      </c>
      <c r="C49" s="241">
        <v>340</v>
      </c>
      <c r="D49" s="242">
        <v>303</v>
      </c>
      <c r="E49" s="239">
        <f t="shared" si="7"/>
        <v>112.2</v>
      </c>
      <c r="F49" s="223">
        <f t="shared" ref="F49:F69" si="8">C49-D49</f>
        <v>37</v>
      </c>
    </row>
    <row r="50" s="223" customFormat="1" ht="16" customHeight="1" spans="1:6">
      <c r="A50" s="243">
        <v>2012601</v>
      </c>
      <c r="B50" s="244" t="s">
        <v>182</v>
      </c>
      <c r="C50" s="241">
        <v>340</v>
      </c>
      <c r="D50" s="242">
        <v>303</v>
      </c>
      <c r="E50" s="239">
        <f t="shared" si="7"/>
        <v>112.2</v>
      </c>
      <c r="F50" s="223">
        <f t="shared" si="8"/>
        <v>37</v>
      </c>
    </row>
    <row r="51" s="223" customFormat="1" ht="16" customHeight="1" spans="1:6">
      <c r="A51" s="243">
        <v>2012604</v>
      </c>
      <c r="B51" s="244" t="s">
        <v>193</v>
      </c>
      <c r="C51" s="241"/>
      <c r="D51" s="242"/>
      <c r="E51" s="239"/>
      <c r="F51" s="223">
        <f t="shared" si="8"/>
        <v>0</v>
      </c>
    </row>
    <row r="52" s="223" customFormat="1" ht="16" customHeight="1" spans="1:6">
      <c r="A52" s="235">
        <v>20128</v>
      </c>
      <c r="B52" s="250" t="s">
        <v>194</v>
      </c>
      <c r="C52" s="241">
        <v>231</v>
      </c>
      <c r="D52" s="242">
        <v>243</v>
      </c>
      <c r="E52" s="239">
        <f t="shared" ref="E52:E55" si="9">C52/D52*100</f>
        <v>95.1</v>
      </c>
      <c r="F52" s="223">
        <f t="shared" si="8"/>
        <v>-12</v>
      </c>
    </row>
    <row r="53" s="223" customFormat="1" ht="16" customHeight="1" spans="1:6">
      <c r="A53" s="243">
        <v>2012801</v>
      </c>
      <c r="B53" s="244" t="s">
        <v>182</v>
      </c>
      <c r="C53" s="241">
        <v>231</v>
      </c>
      <c r="D53" s="242">
        <v>243</v>
      </c>
      <c r="E53" s="239">
        <f t="shared" si="9"/>
        <v>95.1</v>
      </c>
      <c r="F53" s="223">
        <f t="shared" si="8"/>
        <v>-12</v>
      </c>
    </row>
    <row r="54" s="223" customFormat="1" ht="16" customHeight="1" spans="1:6">
      <c r="A54" s="235">
        <v>20129</v>
      </c>
      <c r="B54" s="251" t="s">
        <v>195</v>
      </c>
      <c r="C54" s="241">
        <v>1009</v>
      </c>
      <c r="D54" s="242">
        <f>D55+D57</f>
        <v>1008</v>
      </c>
      <c r="E54" s="239">
        <f t="shared" si="9"/>
        <v>100.1</v>
      </c>
      <c r="F54" s="223">
        <f t="shared" si="8"/>
        <v>1</v>
      </c>
    </row>
    <row r="55" s="223" customFormat="1" ht="16" customHeight="1" spans="1:6">
      <c r="A55" s="243">
        <v>2012901</v>
      </c>
      <c r="B55" s="244" t="s">
        <v>182</v>
      </c>
      <c r="C55" s="241">
        <v>764</v>
      </c>
      <c r="D55" s="242">
        <v>757</v>
      </c>
      <c r="E55" s="239">
        <f t="shared" si="9"/>
        <v>100.9</v>
      </c>
      <c r="F55" s="223">
        <f t="shared" si="8"/>
        <v>7</v>
      </c>
    </row>
    <row r="56" s="223" customFormat="1" ht="16" customHeight="1" spans="1:6">
      <c r="A56" s="243">
        <v>2012902</v>
      </c>
      <c r="B56" s="244" t="s">
        <v>196</v>
      </c>
      <c r="C56" s="241"/>
      <c r="D56" s="242"/>
      <c r="E56" s="239"/>
      <c r="F56" s="223">
        <f t="shared" si="8"/>
        <v>0</v>
      </c>
    </row>
    <row r="57" s="223" customFormat="1" ht="16" customHeight="1" spans="1:6">
      <c r="A57" s="243">
        <v>2012999</v>
      </c>
      <c r="B57" s="244" t="s">
        <v>197</v>
      </c>
      <c r="C57" s="241">
        <v>245</v>
      </c>
      <c r="D57" s="242">
        <v>251</v>
      </c>
      <c r="E57" s="239">
        <f>C57/D57*100</f>
        <v>97.6</v>
      </c>
      <c r="F57" s="223">
        <f t="shared" si="8"/>
        <v>-6</v>
      </c>
    </row>
    <row r="58" s="223" customFormat="1" ht="16" customHeight="1" spans="1:6">
      <c r="A58" s="235">
        <v>20131</v>
      </c>
      <c r="B58" s="247" t="s">
        <v>198</v>
      </c>
      <c r="C58" s="241">
        <v>5984</v>
      </c>
      <c r="D58" s="242">
        <f>D59+D60</f>
        <v>6076</v>
      </c>
      <c r="E58" s="239">
        <f t="shared" ref="E58:E65" si="10">C58/D58*100</f>
        <v>98.5</v>
      </c>
      <c r="F58" s="223">
        <f t="shared" si="8"/>
        <v>-92</v>
      </c>
    </row>
    <row r="59" s="223" customFormat="1" ht="16" customHeight="1" spans="1:6">
      <c r="A59" s="243">
        <v>2013101</v>
      </c>
      <c r="B59" s="244" t="s">
        <v>182</v>
      </c>
      <c r="C59" s="241">
        <v>5662</v>
      </c>
      <c r="D59" s="242">
        <v>6054</v>
      </c>
      <c r="E59" s="239">
        <f t="shared" si="10"/>
        <v>93.5</v>
      </c>
      <c r="F59" s="223">
        <f t="shared" si="8"/>
        <v>-392</v>
      </c>
    </row>
    <row r="60" s="223" customFormat="1" ht="16" customHeight="1" spans="1:6">
      <c r="A60" s="243">
        <v>2013199</v>
      </c>
      <c r="B60" s="244" t="s">
        <v>199</v>
      </c>
      <c r="C60" s="241">
        <v>322</v>
      </c>
      <c r="D60" s="242">
        <v>22</v>
      </c>
      <c r="E60" s="239">
        <f t="shared" si="10"/>
        <v>1463.6</v>
      </c>
      <c r="F60" s="223">
        <f t="shared" si="8"/>
        <v>300</v>
      </c>
    </row>
    <row r="61" s="223" customFormat="1" ht="16" customHeight="1" spans="1:6">
      <c r="A61" s="235">
        <v>20133</v>
      </c>
      <c r="B61" s="247" t="s">
        <v>200</v>
      </c>
      <c r="C61" s="241">
        <v>884</v>
      </c>
      <c r="D61" s="242">
        <f>D62+D63</f>
        <v>1320</v>
      </c>
      <c r="E61" s="239">
        <f t="shared" si="10"/>
        <v>67</v>
      </c>
      <c r="F61" s="223">
        <f t="shared" si="8"/>
        <v>-436</v>
      </c>
    </row>
    <row r="62" s="223" customFormat="1" ht="16" customHeight="1" spans="1:6">
      <c r="A62" s="243">
        <v>2013301</v>
      </c>
      <c r="B62" s="252" t="s">
        <v>182</v>
      </c>
      <c r="C62" s="241">
        <v>884</v>
      </c>
      <c r="D62" s="242">
        <v>820</v>
      </c>
      <c r="E62" s="239">
        <f t="shared" si="10"/>
        <v>107.8</v>
      </c>
      <c r="F62" s="223">
        <f t="shared" si="8"/>
        <v>64</v>
      </c>
    </row>
    <row r="63" s="223" customFormat="1" ht="16" customHeight="1" spans="1:6">
      <c r="A63" s="243">
        <v>2013302</v>
      </c>
      <c r="B63" s="244" t="s">
        <v>196</v>
      </c>
      <c r="C63" s="241"/>
      <c r="D63" s="242">
        <v>500</v>
      </c>
      <c r="E63" s="239">
        <f t="shared" si="10"/>
        <v>0</v>
      </c>
      <c r="F63" s="223">
        <f t="shared" si="8"/>
        <v>-500</v>
      </c>
    </row>
    <row r="64" s="223" customFormat="1" ht="16" customHeight="1" spans="1:6">
      <c r="A64" s="235">
        <v>20133</v>
      </c>
      <c r="B64" s="247" t="s">
        <v>201</v>
      </c>
      <c r="C64" s="241">
        <v>1682</v>
      </c>
      <c r="D64" s="242">
        <v>853</v>
      </c>
      <c r="E64" s="239">
        <f t="shared" si="10"/>
        <v>197.2</v>
      </c>
      <c r="F64" s="223">
        <f t="shared" si="8"/>
        <v>829</v>
      </c>
    </row>
    <row r="65" s="223" customFormat="1" ht="16" customHeight="1" spans="1:6">
      <c r="A65" s="243">
        <v>2013301</v>
      </c>
      <c r="B65" s="244" t="s">
        <v>182</v>
      </c>
      <c r="C65" s="241">
        <v>1682</v>
      </c>
      <c r="D65" s="242">
        <v>853</v>
      </c>
      <c r="E65" s="239">
        <f t="shared" si="10"/>
        <v>197.2</v>
      </c>
      <c r="F65" s="223">
        <f t="shared" si="8"/>
        <v>829</v>
      </c>
    </row>
    <row r="66" s="223" customFormat="1" ht="16" customHeight="1" spans="1:6">
      <c r="A66" s="243">
        <v>2013399</v>
      </c>
      <c r="B66" s="244" t="s">
        <v>202</v>
      </c>
      <c r="C66" s="241"/>
      <c r="D66" s="242"/>
      <c r="E66" s="239"/>
      <c r="F66" s="223">
        <f t="shared" si="8"/>
        <v>0</v>
      </c>
    </row>
    <row r="67" s="223" customFormat="1" ht="16" customHeight="1" spans="1:6">
      <c r="A67" s="235">
        <v>20134</v>
      </c>
      <c r="B67" s="247" t="s">
        <v>203</v>
      </c>
      <c r="C67" s="241">
        <v>498</v>
      </c>
      <c r="D67" s="242">
        <f>D68+D69</f>
        <v>521</v>
      </c>
      <c r="E67" s="239">
        <f t="shared" ref="E67:E71" si="11">C67/D67*100</f>
        <v>95.6</v>
      </c>
      <c r="F67" s="223">
        <f t="shared" si="8"/>
        <v>-23</v>
      </c>
    </row>
    <row r="68" s="223" customFormat="1" ht="16" customHeight="1" spans="1:6">
      <c r="A68" s="243">
        <v>2013401</v>
      </c>
      <c r="B68" s="244" t="s">
        <v>182</v>
      </c>
      <c r="C68" s="241">
        <v>397</v>
      </c>
      <c r="D68" s="242">
        <v>394</v>
      </c>
      <c r="E68" s="239">
        <f t="shared" si="11"/>
        <v>100.8</v>
      </c>
      <c r="F68" s="223">
        <f t="shared" si="8"/>
        <v>3</v>
      </c>
    </row>
    <row r="69" s="223" customFormat="1" ht="16" customHeight="1" spans="1:6">
      <c r="A69" s="243">
        <v>2013405</v>
      </c>
      <c r="B69" s="244" t="s">
        <v>204</v>
      </c>
      <c r="C69" s="241">
        <v>101</v>
      </c>
      <c r="D69" s="242">
        <v>127</v>
      </c>
      <c r="E69" s="239">
        <f t="shared" si="11"/>
        <v>79.5</v>
      </c>
      <c r="F69" s="223">
        <f t="shared" si="8"/>
        <v>-26</v>
      </c>
    </row>
    <row r="70" s="223" customFormat="1" ht="16" customHeight="1" spans="1:5">
      <c r="A70" s="235">
        <v>20136</v>
      </c>
      <c r="B70" s="247" t="s">
        <v>205</v>
      </c>
      <c r="C70" s="241">
        <v>3</v>
      </c>
      <c r="D70" s="242">
        <v>3</v>
      </c>
      <c r="E70" s="239">
        <f t="shared" si="11"/>
        <v>100</v>
      </c>
    </row>
    <row r="71" s="223" customFormat="1" ht="16" customHeight="1" spans="1:5">
      <c r="A71" s="243">
        <v>2013699</v>
      </c>
      <c r="B71" s="244" t="s">
        <v>206</v>
      </c>
      <c r="C71" s="241">
        <v>3</v>
      </c>
      <c r="D71" s="242">
        <v>3</v>
      </c>
      <c r="E71" s="239">
        <f t="shared" si="11"/>
        <v>100</v>
      </c>
    </row>
    <row r="72" s="223" customFormat="1" ht="16" customHeight="1" spans="1:6">
      <c r="A72" s="235">
        <v>20138</v>
      </c>
      <c r="B72" s="247" t="s">
        <v>207</v>
      </c>
      <c r="C72" s="241">
        <v>2736</v>
      </c>
      <c r="D72" s="242">
        <f>D73+D74</f>
        <v>5184</v>
      </c>
      <c r="E72" s="239">
        <f t="shared" ref="E72:E81" si="12">C72/D72*100</f>
        <v>52.8</v>
      </c>
      <c r="F72" s="223">
        <f>C72-D72</f>
        <v>-2448</v>
      </c>
    </row>
    <row r="73" s="223" customFormat="1" ht="16" customHeight="1" spans="1:6">
      <c r="A73" s="243">
        <v>2013801</v>
      </c>
      <c r="B73" s="244" t="s">
        <v>182</v>
      </c>
      <c r="C73" s="241">
        <v>2736</v>
      </c>
      <c r="D73" s="242">
        <v>2684</v>
      </c>
      <c r="E73" s="239">
        <f t="shared" si="12"/>
        <v>101.9</v>
      </c>
      <c r="F73" s="223">
        <f>C73-D73</f>
        <v>52</v>
      </c>
    </row>
    <row r="74" s="223" customFormat="1" ht="16" customHeight="1" spans="1:6">
      <c r="A74" s="243">
        <v>2013802</v>
      </c>
      <c r="B74" s="244" t="s">
        <v>208</v>
      </c>
      <c r="C74" s="241"/>
      <c r="D74" s="242">
        <v>2500</v>
      </c>
      <c r="E74" s="239">
        <f t="shared" si="12"/>
        <v>0</v>
      </c>
      <c r="F74" s="223">
        <f>C74-D74</f>
        <v>-2500</v>
      </c>
    </row>
    <row r="75" s="223" customFormat="1" ht="16" customHeight="1" spans="1:5">
      <c r="A75" s="253">
        <v>20139</v>
      </c>
      <c r="B75" s="247" t="s">
        <v>209</v>
      </c>
      <c r="C75" s="241">
        <v>786</v>
      </c>
      <c r="D75" s="242">
        <v>0</v>
      </c>
      <c r="E75" s="239" t="e">
        <f t="shared" si="12"/>
        <v>#DIV/0!</v>
      </c>
    </row>
    <row r="76" s="223" customFormat="1" ht="16" customHeight="1" spans="1:5">
      <c r="A76" s="254">
        <v>2013901</v>
      </c>
      <c r="B76" s="244" t="s">
        <v>182</v>
      </c>
      <c r="C76" s="241">
        <v>246</v>
      </c>
      <c r="D76" s="242">
        <v>0</v>
      </c>
      <c r="E76" s="239" t="e">
        <f t="shared" si="12"/>
        <v>#DIV/0!</v>
      </c>
    </row>
    <row r="77" s="223" customFormat="1" ht="16" customHeight="1" spans="1:5">
      <c r="A77" s="254">
        <v>2013904</v>
      </c>
      <c r="B77" s="244" t="s">
        <v>210</v>
      </c>
      <c r="C77" s="241">
        <v>540</v>
      </c>
      <c r="D77" s="242">
        <v>0</v>
      </c>
      <c r="E77" s="239" t="e">
        <f t="shared" si="12"/>
        <v>#DIV/0!</v>
      </c>
    </row>
    <row r="78" s="223" customFormat="1" ht="16" customHeight="1" spans="1:5">
      <c r="A78" s="235">
        <v>20140</v>
      </c>
      <c r="B78" s="247" t="s">
        <v>211</v>
      </c>
      <c r="C78" s="241">
        <v>181</v>
      </c>
      <c r="D78" s="242">
        <v>180</v>
      </c>
      <c r="E78" s="239">
        <f t="shared" si="12"/>
        <v>100.6</v>
      </c>
    </row>
    <row r="79" s="223" customFormat="1" ht="16" customHeight="1" spans="1:5">
      <c r="A79" s="243">
        <v>2014001</v>
      </c>
      <c r="B79" s="244" t="s">
        <v>182</v>
      </c>
      <c r="C79" s="241">
        <v>181</v>
      </c>
      <c r="D79" s="242">
        <v>180</v>
      </c>
      <c r="E79" s="239">
        <f t="shared" si="12"/>
        <v>100.6</v>
      </c>
    </row>
    <row r="80" s="223" customFormat="1" ht="16" customHeight="1" spans="1:6">
      <c r="A80" s="235">
        <v>20199</v>
      </c>
      <c r="B80" s="255" t="s">
        <v>212</v>
      </c>
      <c r="C80" s="241">
        <v>431</v>
      </c>
      <c r="D80" s="242">
        <v>427</v>
      </c>
      <c r="E80" s="239">
        <f t="shared" si="12"/>
        <v>100.9</v>
      </c>
      <c r="F80" s="223">
        <f t="shared" ref="F80:F105" si="13">C80-D80</f>
        <v>4</v>
      </c>
    </row>
    <row r="81" s="223" customFormat="1" ht="16" customHeight="1" spans="1:6">
      <c r="A81" s="243">
        <v>2019999</v>
      </c>
      <c r="B81" s="256" t="s">
        <v>213</v>
      </c>
      <c r="C81" s="241">
        <v>431</v>
      </c>
      <c r="D81" s="242">
        <v>427</v>
      </c>
      <c r="E81" s="239">
        <f t="shared" si="12"/>
        <v>100.9</v>
      </c>
      <c r="F81" s="223">
        <f t="shared" si="13"/>
        <v>4</v>
      </c>
    </row>
    <row r="82" s="223" customFormat="1" ht="16" customHeight="1" spans="1:6">
      <c r="A82" s="235">
        <v>203</v>
      </c>
      <c r="B82" s="247" t="s">
        <v>214</v>
      </c>
      <c r="C82" s="241"/>
      <c r="D82" s="242"/>
      <c r="E82" s="239"/>
      <c r="F82" s="223">
        <f t="shared" si="13"/>
        <v>0</v>
      </c>
    </row>
    <row r="83" s="223" customFormat="1" ht="16" customHeight="1" spans="1:6">
      <c r="A83" s="235">
        <v>20306</v>
      </c>
      <c r="B83" s="247" t="s">
        <v>215</v>
      </c>
      <c r="C83" s="241"/>
      <c r="D83" s="242"/>
      <c r="E83" s="239"/>
      <c r="F83" s="223">
        <f t="shared" si="13"/>
        <v>0</v>
      </c>
    </row>
    <row r="84" s="223" customFormat="1" ht="16" customHeight="1" spans="1:6">
      <c r="A84" s="243">
        <v>2030601</v>
      </c>
      <c r="B84" s="257" t="s">
        <v>216</v>
      </c>
      <c r="C84" s="241"/>
      <c r="D84" s="242"/>
      <c r="E84" s="239"/>
      <c r="F84" s="223">
        <f t="shared" si="13"/>
        <v>0</v>
      </c>
    </row>
    <row r="85" s="223" customFormat="1" ht="16" customHeight="1" spans="1:6">
      <c r="A85" s="248"/>
      <c r="B85" s="244" t="s">
        <v>217</v>
      </c>
      <c r="C85" s="241"/>
      <c r="D85" s="242"/>
      <c r="E85" s="239"/>
      <c r="F85" s="223">
        <f t="shared" si="13"/>
        <v>0</v>
      </c>
    </row>
    <row r="86" s="223" customFormat="1" ht="16" customHeight="1" spans="1:6">
      <c r="A86" s="243">
        <v>2030607</v>
      </c>
      <c r="B86" s="244" t="s">
        <v>218</v>
      </c>
      <c r="C86" s="241"/>
      <c r="D86" s="242"/>
      <c r="E86" s="239"/>
      <c r="F86" s="223">
        <f t="shared" si="13"/>
        <v>0</v>
      </c>
    </row>
    <row r="87" s="223" customFormat="1" ht="16" customHeight="1" spans="1:6">
      <c r="A87" s="235">
        <v>204</v>
      </c>
      <c r="B87" s="250" t="s">
        <v>219</v>
      </c>
      <c r="C87" s="241">
        <f>C88+C91+C104++C107+C114+C116+C119</f>
        <v>22559</v>
      </c>
      <c r="D87" s="242">
        <f>D88+D91+D107+D114+D116+D119+D104</f>
        <v>22982</v>
      </c>
      <c r="E87" s="239">
        <f t="shared" ref="E86:E92" si="14">C87/D87*100</f>
        <v>98.2</v>
      </c>
      <c r="F87" s="223">
        <f t="shared" si="13"/>
        <v>-423</v>
      </c>
    </row>
    <row r="88" s="223" customFormat="1" ht="16" customHeight="1" spans="1:6">
      <c r="A88" s="235">
        <v>20401</v>
      </c>
      <c r="B88" s="247" t="s">
        <v>220</v>
      </c>
      <c r="C88" s="241"/>
      <c r="D88" s="242"/>
      <c r="E88" s="239"/>
      <c r="F88" s="223">
        <f t="shared" si="13"/>
        <v>0</v>
      </c>
    </row>
    <row r="89" s="223" customFormat="1" ht="16" customHeight="1" spans="1:6">
      <c r="A89" s="243">
        <v>2040101</v>
      </c>
      <c r="B89" s="252" t="s">
        <v>221</v>
      </c>
      <c r="C89" s="237"/>
      <c r="D89" s="238"/>
      <c r="E89" s="239"/>
      <c r="F89" s="223">
        <f t="shared" si="13"/>
        <v>0</v>
      </c>
    </row>
    <row r="90" s="223" customFormat="1" ht="16" customHeight="1" spans="1:6">
      <c r="A90" s="248"/>
      <c r="B90" s="244" t="s">
        <v>222</v>
      </c>
      <c r="C90" s="241"/>
      <c r="D90" s="242"/>
      <c r="E90" s="239"/>
      <c r="F90" s="223">
        <f t="shared" si="13"/>
        <v>0</v>
      </c>
    </row>
    <row r="91" s="223" customFormat="1" ht="16" customHeight="1" spans="1:6">
      <c r="A91" s="235">
        <v>20402</v>
      </c>
      <c r="B91" s="247" t="s">
        <v>223</v>
      </c>
      <c r="C91" s="241">
        <v>20655</v>
      </c>
      <c r="D91" s="242">
        <f>D92+D103</f>
        <v>21211</v>
      </c>
      <c r="E91" s="239">
        <f t="shared" si="14"/>
        <v>97.4</v>
      </c>
      <c r="F91" s="223">
        <f t="shared" si="13"/>
        <v>-556</v>
      </c>
    </row>
    <row r="92" s="223" customFormat="1" ht="16" customHeight="1" spans="1:6">
      <c r="A92" s="243">
        <v>2040201</v>
      </c>
      <c r="B92" s="244" t="s">
        <v>224</v>
      </c>
      <c r="C92" s="241">
        <v>13268</v>
      </c>
      <c r="D92" s="242">
        <v>13377</v>
      </c>
      <c r="E92" s="239">
        <f t="shared" si="14"/>
        <v>99.2</v>
      </c>
      <c r="F92" s="223">
        <f t="shared" si="13"/>
        <v>-109</v>
      </c>
    </row>
    <row r="93" s="223" customFormat="1" ht="16" customHeight="1" spans="1:6">
      <c r="A93" s="248"/>
      <c r="B93" s="244" t="s">
        <v>225</v>
      </c>
      <c r="C93" s="237"/>
      <c r="D93" s="238"/>
      <c r="E93" s="239"/>
      <c r="F93" s="223">
        <f t="shared" si="13"/>
        <v>0</v>
      </c>
    </row>
    <row r="94" s="223" customFormat="1" ht="16" customHeight="1" spans="1:6">
      <c r="A94" s="248"/>
      <c r="B94" s="244" t="s">
        <v>226</v>
      </c>
      <c r="C94" s="241"/>
      <c r="D94" s="242"/>
      <c r="E94" s="239"/>
      <c r="F94" s="223">
        <f t="shared" si="13"/>
        <v>0</v>
      </c>
    </row>
    <row r="95" s="223" customFormat="1" ht="16" customHeight="1" spans="1:6">
      <c r="A95" s="248"/>
      <c r="B95" s="245" t="s">
        <v>227</v>
      </c>
      <c r="C95" s="241"/>
      <c r="D95" s="242"/>
      <c r="E95" s="239"/>
      <c r="F95" s="223">
        <f t="shared" si="13"/>
        <v>0</v>
      </c>
    </row>
    <row r="96" s="223" customFormat="1" ht="16" customHeight="1" spans="1:6">
      <c r="A96" s="248"/>
      <c r="B96" s="249" t="s">
        <v>228</v>
      </c>
      <c r="C96" s="241"/>
      <c r="D96" s="242"/>
      <c r="E96" s="239"/>
      <c r="F96" s="223">
        <f t="shared" si="13"/>
        <v>0</v>
      </c>
    </row>
    <row r="97" s="223" customFormat="1" ht="16" customHeight="1" spans="1:6">
      <c r="A97" s="248"/>
      <c r="B97" s="244" t="s">
        <v>229</v>
      </c>
      <c r="C97" s="241"/>
      <c r="D97" s="242"/>
      <c r="E97" s="239"/>
      <c r="F97" s="223">
        <f t="shared" si="13"/>
        <v>0</v>
      </c>
    </row>
    <row r="98" s="223" customFormat="1" ht="16" customHeight="1" spans="1:6">
      <c r="A98" s="248"/>
      <c r="B98" s="245" t="s">
        <v>230</v>
      </c>
      <c r="C98" s="241"/>
      <c r="D98" s="242"/>
      <c r="E98" s="239"/>
      <c r="F98" s="223">
        <f t="shared" si="13"/>
        <v>0</v>
      </c>
    </row>
    <row r="99" s="223" customFormat="1" ht="16" customHeight="1" spans="1:6">
      <c r="A99" s="248"/>
      <c r="B99" s="246" t="s">
        <v>231</v>
      </c>
      <c r="C99" s="241"/>
      <c r="D99" s="242"/>
      <c r="E99" s="239"/>
      <c r="F99" s="223">
        <f t="shared" si="13"/>
        <v>0</v>
      </c>
    </row>
    <row r="100" s="223" customFormat="1" ht="16" customHeight="1" spans="1:6">
      <c r="A100" s="248"/>
      <c r="B100" s="246" t="s">
        <v>232</v>
      </c>
      <c r="C100" s="241"/>
      <c r="D100" s="242"/>
      <c r="E100" s="239"/>
      <c r="F100" s="223">
        <f t="shared" si="13"/>
        <v>0</v>
      </c>
    </row>
    <row r="101" s="223" customFormat="1" ht="16" customHeight="1" spans="1:6">
      <c r="A101" s="248"/>
      <c r="B101" s="246" t="s">
        <v>233</v>
      </c>
      <c r="C101" s="241"/>
      <c r="D101" s="242"/>
      <c r="E101" s="239"/>
      <c r="F101" s="223">
        <f t="shared" si="13"/>
        <v>0</v>
      </c>
    </row>
    <row r="102" s="223" customFormat="1" ht="16" customHeight="1" spans="1:6">
      <c r="A102" s="248"/>
      <c r="B102" s="246" t="s">
        <v>234</v>
      </c>
      <c r="C102" s="241"/>
      <c r="D102" s="242"/>
      <c r="E102" s="239"/>
      <c r="F102" s="223">
        <f t="shared" si="13"/>
        <v>0</v>
      </c>
    </row>
    <row r="103" s="223" customFormat="1" ht="16" customHeight="1" spans="1:6">
      <c r="A103" s="258">
        <v>2040299</v>
      </c>
      <c r="B103" s="245" t="s">
        <v>235</v>
      </c>
      <c r="C103" s="241">
        <v>7387</v>
      </c>
      <c r="D103" s="242">
        <v>7834</v>
      </c>
      <c r="E103" s="239">
        <f t="shared" ref="E103:E107" si="15">C103/D103*100</f>
        <v>94.3</v>
      </c>
      <c r="F103" s="223">
        <f t="shared" si="13"/>
        <v>-447</v>
      </c>
    </row>
    <row r="104" s="223" customFormat="1" ht="16" customHeight="1" spans="1:6">
      <c r="A104" s="259">
        <v>20404</v>
      </c>
      <c r="B104" s="250" t="s">
        <v>236</v>
      </c>
      <c r="C104" s="241">
        <v>57</v>
      </c>
      <c r="D104" s="242">
        <v>57</v>
      </c>
      <c r="E104" s="239">
        <f t="shared" si="15"/>
        <v>100</v>
      </c>
      <c r="F104" s="223">
        <f t="shared" si="13"/>
        <v>0</v>
      </c>
    </row>
    <row r="105" s="223" customFormat="1" ht="16" customHeight="1" spans="1:6">
      <c r="A105" s="258">
        <v>2040401</v>
      </c>
      <c r="B105" s="249" t="s">
        <v>224</v>
      </c>
      <c r="C105" s="241"/>
      <c r="D105" s="242">
        <v>57</v>
      </c>
      <c r="E105" s="239">
        <f t="shared" si="15"/>
        <v>0</v>
      </c>
      <c r="F105" s="223">
        <f t="shared" si="13"/>
        <v>-57</v>
      </c>
    </row>
    <row r="106" s="223" customFormat="1" ht="16" customHeight="1" spans="1:5">
      <c r="A106" s="254">
        <v>2040499</v>
      </c>
      <c r="B106" s="249" t="s">
        <v>237</v>
      </c>
      <c r="C106" s="241">
        <v>57</v>
      </c>
      <c r="D106" s="242"/>
      <c r="E106" s="239" t="e">
        <f t="shared" si="15"/>
        <v>#DIV/0!</v>
      </c>
    </row>
    <row r="107" s="223" customFormat="1" ht="16" customHeight="1" spans="1:6">
      <c r="A107" s="259">
        <v>20406</v>
      </c>
      <c r="B107" s="250" t="s">
        <v>238</v>
      </c>
      <c r="C107" s="241">
        <v>1652</v>
      </c>
      <c r="D107" s="242">
        <f>D108+D109+D111+D113</f>
        <v>1626</v>
      </c>
      <c r="E107" s="239">
        <f t="shared" si="15"/>
        <v>101.6</v>
      </c>
      <c r="F107" s="223">
        <f t="shared" ref="F107:F117" si="16">C107-D107</f>
        <v>26</v>
      </c>
    </row>
    <row r="108" s="223" customFormat="1" ht="16" customHeight="1" spans="1:6">
      <c r="A108" s="258">
        <v>2040601</v>
      </c>
      <c r="B108" s="245" t="s">
        <v>224</v>
      </c>
      <c r="C108" s="241">
        <v>1430</v>
      </c>
      <c r="D108" s="242">
        <v>1407</v>
      </c>
      <c r="E108" s="239">
        <f t="shared" ref="E108:E113" si="17">C108/D108*100</f>
        <v>101.6</v>
      </c>
      <c r="F108" s="223">
        <f t="shared" si="16"/>
        <v>23</v>
      </c>
    </row>
    <row r="109" s="223" customFormat="1" ht="16" customHeight="1" spans="1:6">
      <c r="A109" s="258">
        <v>2040607</v>
      </c>
      <c r="B109" s="249" t="s">
        <v>239</v>
      </c>
      <c r="C109" s="241">
        <v>17</v>
      </c>
      <c r="D109" s="242">
        <v>16</v>
      </c>
      <c r="E109" s="239">
        <f t="shared" si="17"/>
        <v>106.3</v>
      </c>
      <c r="F109" s="223">
        <f t="shared" si="16"/>
        <v>1</v>
      </c>
    </row>
    <row r="110" s="223" customFormat="1" ht="16" customHeight="1" spans="1:6">
      <c r="A110" s="260"/>
      <c r="B110" s="249" t="s">
        <v>240</v>
      </c>
      <c r="C110" s="241"/>
      <c r="D110" s="242"/>
      <c r="E110" s="239"/>
      <c r="F110" s="223">
        <f t="shared" si="16"/>
        <v>0</v>
      </c>
    </row>
    <row r="111" s="223" customFormat="1" ht="16" customHeight="1" spans="1:6">
      <c r="A111" s="258">
        <v>2040610</v>
      </c>
      <c r="B111" s="249" t="s">
        <v>241</v>
      </c>
      <c r="C111" s="241">
        <v>205</v>
      </c>
      <c r="D111" s="242">
        <v>121</v>
      </c>
      <c r="E111" s="239">
        <f t="shared" si="17"/>
        <v>169.4</v>
      </c>
      <c r="F111" s="223">
        <f t="shared" si="16"/>
        <v>84</v>
      </c>
    </row>
    <row r="112" s="223" customFormat="1" ht="16" customHeight="1" spans="1:6">
      <c r="A112" s="260"/>
      <c r="B112" s="249" t="s">
        <v>242</v>
      </c>
      <c r="C112" s="241"/>
      <c r="D112" s="242"/>
      <c r="E112" s="239"/>
      <c r="F112" s="223">
        <f t="shared" si="16"/>
        <v>0</v>
      </c>
    </row>
    <row r="113" s="223" customFormat="1" ht="16" customHeight="1" spans="1:6">
      <c r="A113" s="258">
        <v>2040699</v>
      </c>
      <c r="B113" s="249" t="s">
        <v>243</v>
      </c>
      <c r="C113" s="241"/>
      <c r="D113" s="242">
        <v>82</v>
      </c>
      <c r="E113" s="239">
        <f t="shared" si="17"/>
        <v>0</v>
      </c>
      <c r="F113" s="223">
        <f t="shared" si="16"/>
        <v>-82</v>
      </c>
    </row>
    <row r="114" s="223" customFormat="1" ht="16" customHeight="1" spans="1:6">
      <c r="A114" s="259">
        <v>20407</v>
      </c>
      <c r="B114" s="250" t="s">
        <v>244</v>
      </c>
      <c r="C114" s="241"/>
      <c r="D114" s="242"/>
      <c r="E114" s="239"/>
      <c r="F114" s="223">
        <f t="shared" si="16"/>
        <v>0</v>
      </c>
    </row>
    <row r="115" s="223" customFormat="1" ht="16" customHeight="1" spans="1:6">
      <c r="A115" s="260"/>
      <c r="B115" s="245" t="s">
        <v>245</v>
      </c>
      <c r="C115" s="241"/>
      <c r="D115" s="242"/>
      <c r="E115" s="239"/>
      <c r="F115" s="223">
        <f t="shared" si="16"/>
        <v>0</v>
      </c>
    </row>
    <row r="116" s="223" customFormat="1" ht="16" customHeight="1" spans="1:6">
      <c r="A116" s="259">
        <v>20405</v>
      </c>
      <c r="B116" s="250" t="s">
        <v>246</v>
      </c>
      <c r="C116" s="241">
        <v>195</v>
      </c>
      <c r="D116" s="242">
        <v>80</v>
      </c>
      <c r="E116" s="239">
        <f t="shared" ref="E116:E122" si="18">C116/D116*100</f>
        <v>243.8</v>
      </c>
      <c r="F116" s="223">
        <f t="shared" si="16"/>
        <v>115</v>
      </c>
    </row>
    <row r="117" s="223" customFormat="1" ht="16" customHeight="1" spans="1:6">
      <c r="A117" s="258">
        <v>2040501</v>
      </c>
      <c r="B117" s="245" t="s">
        <v>247</v>
      </c>
      <c r="C117" s="241"/>
      <c r="D117" s="242">
        <v>80</v>
      </c>
      <c r="E117" s="239">
        <f t="shared" si="18"/>
        <v>0</v>
      </c>
      <c r="F117" s="223">
        <f t="shared" si="16"/>
        <v>-80</v>
      </c>
    </row>
    <row r="118" s="223" customFormat="1" ht="16" customHeight="1" spans="1:5">
      <c r="A118" s="254">
        <v>2040599</v>
      </c>
      <c r="B118" s="245" t="s">
        <v>248</v>
      </c>
      <c r="C118" s="241">
        <v>195</v>
      </c>
      <c r="D118" s="242"/>
      <c r="E118" s="239" t="e">
        <f t="shared" si="18"/>
        <v>#DIV/0!</v>
      </c>
    </row>
    <row r="119" s="223" customFormat="1" ht="16" customHeight="1" spans="1:6">
      <c r="A119" s="235">
        <v>20499</v>
      </c>
      <c r="B119" s="255" t="s">
        <v>212</v>
      </c>
      <c r="C119" s="241"/>
      <c r="D119" s="242">
        <v>8</v>
      </c>
      <c r="E119" s="239">
        <f t="shared" si="18"/>
        <v>0</v>
      </c>
      <c r="F119" s="223">
        <f t="shared" ref="F119:F146" si="19">C119-D119</f>
        <v>-8</v>
      </c>
    </row>
    <row r="120" s="223" customFormat="1" ht="16" customHeight="1" spans="1:6">
      <c r="A120" s="243">
        <v>2049999</v>
      </c>
      <c r="B120" s="256" t="s">
        <v>213</v>
      </c>
      <c r="C120" s="241"/>
      <c r="D120" s="242">
        <v>8</v>
      </c>
      <c r="E120" s="239">
        <f t="shared" si="18"/>
        <v>0</v>
      </c>
      <c r="F120" s="223">
        <f t="shared" si="19"/>
        <v>-8</v>
      </c>
    </row>
    <row r="121" s="223" customFormat="1" ht="16" customHeight="1" spans="1:6">
      <c r="A121" s="235">
        <v>205</v>
      </c>
      <c r="B121" s="247" t="s">
        <v>249</v>
      </c>
      <c r="C121" s="241">
        <f>C122+C125+C131+C134+C136+C139+C142</f>
        <v>106850</v>
      </c>
      <c r="D121" s="242">
        <f>D122+D125+D131+D134+D136+D139+D142</f>
        <v>100997</v>
      </c>
      <c r="E121" s="239">
        <f t="shared" si="18"/>
        <v>105.8</v>
      </c>
      <c r="F121" s="223">
        <f t="shared" si="19"/>
        <v>5853</v>
      </c>
    </row>
    <row r="122" s="223" customFormat="1" ht="16" customHeight="1" spans="1:6">
      <c r="A122" s="235">
        <v>20501</v>
      </c>
      <c r="B122" s="247" t="s">
        <v>250</v>
      </c>
      <c r="C122" s="241">
        <v>2235</v>
      </c>
      <c r="D122" s="242">
        <v>2426</v>
      </c>
      <c r="E122" s="239">
        <f t="shared" si="18"/>
        <v>92.1</v>
      </c>
      <c r="F122" s="223">
        <f t="shared" si="19"/>
        <v>-191</v>
      </c>
    </row>
    <row r="123" s="223" customFormat="1" ht="16" customHeight="1" spans="1:6">
      <c r="A123" s="243">
        <v>2050101</v>
      </c>
      <c r="B123" s="257" t="s">
        <v>247</v>
      </c>
      <c r="C123" s="241"/>
      <c r="D123" s="242"/>
      <c r="E123" s="239"/>
      <c r="F123" s="223">
        <f t="shared" si="19"/>
        <v>0</v>
      </c>
    </row>
    <row r="124" s="223" customFormat="1" ht="16" customHeight="1" spans="1:6">
      <c r="A124" s="243">
        <v>2050199</v>
      </c>
      <c r="B124" s="261" t="s">
        <v>251</v>
      </c>
      <c r="C124" s="241">
        <v>2235</v>
      </c>
      <c r="D124" s="242">
        <v>2426</v>
      </c>
      <c r="E124" s="239">
        <f t="shared" ref="E124:E138" si="20">C124/D124*100</f>
        <v>92.1</v>
      </c>
      <c r="F124" s="223">
        <f t="shared" si="19"/>
        <v>-191</v>
      </c>
    </row>
    <row r="125" s="223" customFormat="1" ht="16" customHeight="1" spans="1:6">
      <c r="A125" s="235">
        <v>20502</v>
      </c>
      <c r="B125" s="247" t="s">
        <v>252</v>
      </c>
      <c r="C125" s="241">
        <v>96878</v>
      </c>
      <c r="D125" s="242">
        <f>SUM(D126:D130)</f>
        <v>91987</v>
      </c>
      <c r="E125" s="239">
        <f t="shared" si="20"/>
        <v>105.3</v>
      </c>
      <c r="F125" s="223">
        <f t="shared" si="19"/>
        <v>4891</v>
      </c>
    </row>
    <row r="126" s="223" customFormat="1" ht="16" customHeight="1" spans="1:6">
      <c r="A126" s="243">
        <v>2050201</v>
      </c>
      <c r="B126" s="244" t="s">
        <v>253</v>
      </c>
      <c r="C126" s="241">
        <v>9892</v>
      </c>
      <c r="D126" s="242">
        <v>10282</v>
      </c>
      <c r="E126" s="239">
        <f t="shared" si="20"/>
        <v>96.2</v>
      </c>
      <c r="F126" s="223">
        <f t="shared" si="19"/>
        <v>-390</v>
      </c>
    </row>
    <row r="127" s="223" customFormat="1" ht="16" customHeight="1" spans="1:6">
      <c r="A127" s="243">
        <v>2050202</v>
      </c>
      <c r="B127" s="244" t="s">
        <v>254</v>
      </c>
      <c r="C127" s="241">
        <v>37810</v>
      </c>
      <c r="D127" s="242">
        <v>38152</v>
      </c>
      <c r="E127" s="239">
        <f t="shared" si="20"/>
        <v>99.1</v>
      </c>
      <c r="F127" s="223">
        <f t="shared" si="19"/>
        <v>-342</v>
      </c>
    </row>
    <row r="128" s="223" customFormat="1" ht="16" customHeight="1" spans="1:6">
      <c r="A128" s="243">
        <v>2050203</v>
      </c>
      <c r="B128" s="244" t="s">
        <v>255</v>
      </c>
      <c r="C128" s="241">
        <v>24680</v>
      </c>
      <c r="D128" s="242">
        <v>24694</v>
      </c>
      <c r="E128" s="239">
        <f t="shared" si="20"/>
        <v>99.9</v>
      </c>
      <c r="F128" s="223">
        <f t="shared" si="19"/>
        <v>-14</v>
      </c>
    </row>
    <row r="129" s="223" customFormat="1" ht="16" customHeight="1" spans="1:6">
      <c r="A129" s="243">
        <v>2050204</v>
      </c>
      <c r="B129" s="244" t="s">
        <v>256</v>
      </c>
      <c r="C129" s="241">
        <v>11483</v>
      </c>
      <c r="D129" s="242">
        <v>10346</v>
      </c>
      <c r="E129" s="239">
        <f t="shared" si="20"/>
        <v>111</v>
      </c>
      <c r="F129" s="223">
        <f t="shared" si="19"/>
        <v>1137</v>
      </c>
    </row>
    <row r="130" s="223" customFormat="1" ht="16" customHeight="1" spans="1:6">
      <c r="A130" s="243">
        <v>2050299</v>
      </c>
      <c r="B130" s="244" t="s">
        <v>257</v>
      </c>
      <c r="C130" s="241">
        <v>13012</v>
      </c>
      <c r="D130" s="242">
        <v>8513</v>
      </c>
      <c r="E130" s="239">
        <f t="shared" si="20"/>
        <v>152.8</v>
      </c>
      <c r="F130" s="223">
        <f t="shared" si="19"/>
        <v>4499</v>
      </c>
    </row>
    <row r="131" s="223" customFormat="1" ht="16" customHeight="1" spans="1:6">
      <c r="A131" s="235">
        <v>20503</v>
      </c>
      <c r="B131" s="247" t="s">
        <v>258</v>
      </c>
      <c r="C131" s="241">
        <v>5044</v>
      </c>
      <c r="D131" s="242">
        <v>3858</v>
      </c>
      <c r="E131" s="239">
        <f t="shared" si="20"/>
        <v>130.7</v>
      </c>
      <c r="F131" s="223">
        <f t="shared" si="19"/>
        <v>1186</v>
      </c>
    </row>
    <row r="132" s="223" customFormat="1" ht="16" customHeight="1" spans="1:6">
      <c r="A132" s="243">
        <v>2050302</v>
      </c>
      <c r="B132" s="244" t="s">
        <v>259</v>
      </c>
      <c r="C132" s="241">
        <v>4916</v>
      </c>
      <c r="D132" s="242">
        <v>3858</v>
      </c>
      <c r="E132" s="239">
        <f t="shared" si="20"/>
        <v>127.4</v>
      </c>
      <c r="F132" s="223">
        <f t="shared" si="19"/>
        <v>1058</v>
      </c>
    </row>
    <row r="133" s="223" customFormat="1" ht="16" customHeight="1" spans="1:6">
      <c r="A133" s="243">
        <v>2050305</v>
      </c>
      <c r="B133" s="244" t="s">
        <v>260</v>
      </c>
      <c r="C133" s="241">
        <v>128</v>
      </c>
      <c r="D133" s="242">
        <v>0</v>
      </c>
      <c r="E133" s="239" t="e">
        <f t="shared" si="20"/>
        <v>#DIV/0!</v>
      </c>
      <c r="F133" s="223">
        <f t="shared" si="19"/>
        <v>128</v>
      </c>
    </row>
    <row r="134" s="223" customFormat="1" ht="16" customHeight="1" spans="1:6">
      <c r="A134" s="235">
        <v>20507</v>
      </c>
      <c r="B134" s="247" t="s">
        <v>261</v>
      </c>
      <c r="C134" s="241">
        <v>941</v>
      </c>
      <c r="D134" s="242">
        <v>930</v>
      </c>
      <c r="E134" s="239">
        <f t="shared" si="20"/>
        <v>101.2</v>
      </c>
      <c r="F134" s="223">
        <f t="shared" si="19"/>
        <v>11</v>
      </c>
    </row>
    <row r="135" s="223" customFormat="1" ht="16" customHeight="1" spans="1:6">
      <c r="A135" s="243">
        <v>2050701</v>
      </c>
      <c r="B135" s="244" t="s">
        <v>262</v>
      </c>
      <c r="C135" s="241">
        <v>941</v>
      </c>
      <c r="D135" s="242">
        <v>930</v>
      </c>
      <c r="E135" s="239">
        <f t="shared" si="20"/>
        <v>101.2</v>
      </c>
      <c r="F135" s="223">
        <f t="shared" si="19"/>
        <v>11</v>
      </c>
    </row>
    <row r="136" s="223" customFormat="1" ht="16" customHeight="1" spans="1:6">
      <c r="A136" s="235">
        <v>20508</v>
      </c>
      <c r="B136" s="262" t="s">
        <v>263</v>
      </c>
      <c r="C136" s="241">
        <v>1752</v>
      </c>
      <c r="D136" s="242">
        <f>D137+D138</f>
        <v>1796</v>
      </c>
      <c r="E136" s="239">
        <f t="shared" si="20"/>
        <v>97.6</v>
      </c>
      <c r="F136" s="223">
        <f t="shared" si="19"/>
        <v>-44</v>
      </c>
    </row>
    <row r="137" s="223" customFormat="1" ht="16" customHeight="1" spans="1:6">
      <c r="A137" s="243">
        <v>2050801</v>
      </c>
      <c r="B137" s="246" t="s">
        <v>264</v>
      </c>
      <c r="C137" s="241">
        <v>1313</v>
      </c>
      <c r="D137" s="242">
        <v>1361</v>
      </c>
      <c r="E137" s="239">
        <f t="shared" si="20"/>
        <v>96.5</v>
      </c>
      <c r="F137" s="223">
        <f t="shared" si="19"/>
        <v>-48</v>
      </c>
    </row>
    <row r="138" s="223" customFormat="1" ht="16" customHeight="1" spans="1:6">
      <c r="A138" s="243">
        <v>2050802</v>
      </c>
      <c r="B138" s="244" t="s">
        <v>265</v>
      </c>
      <c r="C138" s="241">
        <v>439</v>
      </c>
      <c r="D138" s="242">
        <v>435</v>
      </c>
      <c r="E138" s="239">
        <f t="shared" si="20"/>
        <v>100.9</v>
      </c>
      <c r="F138" s="223">
        <f t="shared" si="19"/>
        <v>4</v>
      </c>
    </row>
    <row r="139" s="223" customFormat="1" ht="16" customHeight="1" spans="1:6">
      <c r="A139" s="235">
        <v>20509</v>
      </c>
      <c r="B139" s="247" t="s">
        <v>266</v>
      </c>
      <c r="C139" s="241"/>
      <c r="D139" s="242"/>
      <c r="E139" s="239"/>
      <c r="F139" s="223">
        <f t="shared" si="19"/>
        <v>0</v>
      </c>
    </row>
    <row r="140" s="223" customFormat="1" ht="16" customHeight="1" spans="1:6">
      <c r="A140" s="243">
        <v>2050901</v>
      </c>
      <c r="B140" s="246" t="s">
        <v>267</v>
      </c>
      <c r="C140" s="241"/>
      <c r="D140" s="242"/>
      <c r="E140" s="239"/>
      <c r="F140" s="223">
        <f t="shared" si="19"/>
        <v>0</v>
      </c>
    </row>
    <row r="141" s="223" customFormat="1" ht="16" customHeight="1" spans="1:6">
      <c r="A141" s="243">
        <v>2050999</v>
      </c>
      <c r="B141" s="244" t="s">
        <v>268</v>
      </c>
      <c r="C141" s="241"/>
      <c r="D141" s="242"/>
      <c r="E141" s="239"/>
      <c r="F141" s="223">
        <f t="shared" si="19"/>
        <v>0</v>
      </c>
    </row>
    <row r="142" s="223" customFormat="1" ht="16" customHeight="1" spans="1:6">
      <c r="A142" s="235">
        <v>20599</v>
      </c>
      <c r="B142" s="247" t="s">
        <v>269</v>
      </c>
      <c r="C142" s="241"/>
      <c r="D142" s="242"/>
      <c r="E142" s="239"/>
      <c r="F142" s="223">
        <f t="shared" si="19"/>
        <v>0</v>
      </c>
    </row>
    <row r="143" s="223" customFormat="1" ht="16" customHeight="1" spans="1:6">
      <c r="A143" s="243">
        <v>2059999</v>
      </c>
      <c r="B143" s="244" t="s">
        <v>270</v>
      </c>
      <c r="C143" s="241"/>
      <c r="D143" s="242"/>
      <c r="E143" s="239"/>
      <c r="F143" s="223">
        <f t="shared" si="19"/>
        <v>0</v>
      </c>
    </row>
    <row r="144" s="223" customFormat="1" ht="16" customHeight="1" spans="1:6">
      <c r="A144" s="235">
        <v>206</v>
      </c>
      <c r="B144" s="247" t="s">
        <v>271</v>
      </c>
      <c r="C144" s="241">
        <f>C145+C147+C149+C153+C155+C158</f>
        <v>5454</v>
      </c>
      <c r="D144" s="242">
        <f>D145+D149+D153+D155+D158</f>
        <v>5137</v>
      </c>
      <c r="E144" s="239">
        <f t="shared" ref="E144:E149" si="21">C144/D144*100</f>
        <v>106.2</v>
      </c>
      <c r="F144" s="223">
        <f t="shared" si="19"/>
        <v>317</v>
      </c>
    </row>
    <row r="145" s="223" customFormat="1" ht="16" customHeight="1" spans="1:6">
      <c r="A145" s="235">
        <v>20601</v>
      </c>
      <c r="B145" s="247" t="s">
        <v>272</v>
      </c>
      <c r="C145" s="241">
        <v>289</v>
      </c>
      <c r="D145" s="242">
        <v>318</v>
      </c>
      <c r="E145" s="239">
        <f t="shared" si="21"/>
        <v>90.9</v>
      </c>
      <c r="F145" s="223">
        <f t="shared" si="19"/>
        <v>-29</v>
      </c>
    </row>
    <row r="146" s="223" customFormat="1" ht="16" customHeight="1" spans="1:6">
      <c r="A146" s="243">
        <v>2060101</v>
      </c>
      <c r="B146" s="257" t="s">
        <v>182</v>
      </c>
      <c r="C146" s="237">
        <v>289</v>
      </c>
      <c r="D146" s="238">
        <v>318</v>
      </c>
      <c r="E146" s="239">
        <f t="shared" si="21"/>
        <v>90.9</v>
      </c>
      <c r="F146" s="223">
        <f t="shared" si="19"/>
        <v>-29</v>
      </c>
    </row>
    <row r="147" s="223" customFormat="1" ht="16" customHeight="1" spans="1:5">
      <c r="A147" s="263">
        <v>20602</v>
      </c>
      <c r="B147" s="240" t="s">
        <v>273</v>
      </c>
      <c r="C147" s="264">
        <v>88</v>
      </c>
      <c r="D147" s="238">
        <v>0</v>
      </c>
      <c r="E147" s="239" t="e">
        <f t="shared" si="21"/>
        <v>#DIV/0!</v>
      </c>
    </row>
    <row r="148" s="223" customFormat="1" ht="16" customHeight="1" spans="1:5">
      <c r="A148" s="254">
        <v>2060201</v>
      </c>
      <c r="B148" s="257" t="s">
        <v>274</v>
      </c>
      <c r="C148" s="264">
        <v>88</v>
      </c>
      <c r="D148" s="238">
        <v>0</v>
      </c>
      <c r="E148" s="239" t="e">
        <f t="shared" si="21"/>
        <v>#DIV/0!</v>
      </c>
    </row>
    <row r="149" s="223" customFormat="1" ht="16" customHeight="1" spans="1:6">
      <c r="A149" s="235">
        <v>20604</v>
      </c>
      <c r="B149" s="247" t="s">
        <v>275</v>
      </c>
      <c r="C149" s="241">
        <v>4830</v>
      </c>
      <c r="D149" s="242">
        <v>4600</v>
      </c>
      <c r="E149" s="239">
        <f t="shared" si="21"/>
        <v>105</v>
      </c>
      <c r="F149" s="223">
        <f t="shared" ref="F149:F170" si="22">C149-D149</f>
        <v>230</v>
      </c>
    </row>
    <row r="150" s="223" customFormat="1" ht="16" customHeight="1" spans="1:6">
      <c r="A150" s="243">
        <v>2060404</v>
      </c>
      <c r="B150" s="244" t="s">
        <v>276</v>
      </c>
      <c r="C150" s="241"/>
      <c r="D150" s="242"/>
      <c r="E150" s="239"/>
      <c r="F150" s="223">
        <f t="shared" si="22"/>
        <v>0</v>
      </c>
    </row>
    <row r="151" s="223" customFormat="1" ht="16" customHeight="1" spans="1:6">
      <c r="A151" s="248"/>
      <c r="B151" s="244" t="s">
        <v>277</v>
      </c>
      <c r="C151" s="241"/>
      <c r="D151" s="242"/>
      <c r="E151" s="239"/>
      <c r="F151" s="223">
        <f t="shared" si="22"/>
        <v>0</v>
      </c>
    </row>
    <row r="152" s="223" customFormat="1" ht="16" customHeight="1" spans="1:6">
      <c r="A152" s="243">
        <v>2060499</v>
      </c>
      <c r="B152" s="244" t="s">
        <v>278</v>
      </c>
      <c r="C152" s="241">
        <v>4830</v>
      </c>
      <c r="D152" s="242">
        <v>4600</v>
      </c>
      <c r="E152" s="239">
        <f t="shared" ref="E151:E157" si="23">C152/D152*100</f>
        <v>105</v>
      </c>
      <c r="F152" s="223">
        <f t="shared" si="22"/>
        <v>230</v>
      </c>
    </row>
    <row r="153" s="223" customFormat="1" ht="16" customHeight="1" spans="1:6">
      <c r="A153" s="235">
        <v>20605</v>
      </c>
      <c r="B153" s="247" t="s">
        <v>279</v>
      </c>
      <c r="C153" s="241"/>
      <c r="D153" s="242"/>
      <c r="E153" s="239"/>
      <c r="F153" s="223">
        <f t="shared" si="22"/>
        <v>0</v>
      </c>
    </row>
    <row r="154" s="223" customFormat="1" ht="16" customHeight="1" spans="1:6">
      <c r="A154" s="243">
        <v>2060503</v>
      </c>
      <c r="B154" s="245" t="s">
        <v>280</v>
      </c>
      <c r="C154" s="241"/>
      <c r="D154" s="242"/>
      <c r="E154" s="239"/>
      <c r="F154" s="223">
        <f t="shared" si="22"/>
        <v>0</v>
      </c>
    </row>
    <row r="155" s="223" customFormat="1" ht="16" customHeight="1" spans="1:6">
      <c r="A155" s="235">
        <v>20607</v>
      </c>
      <c r="B155" s="250" t="s">
        <v>281</v>
      </c>
      <c r="C155" s="241">
        <v>247</v>
      </c>
      <c r="D155" s="242">
        <f>D156+D157</f>
        <v>219</v>
      </c>
      <c r="E155" s="239">
        <f t="shared" si="23"/>
        <v>112.8</v>
      </c>
      <c r="F155" s="223">
        <f t="shared" si="22"/>
        <v>28</v>
      </c>
    </row>
    <row r="156" s="223" customFormat="1" ht="16" customHeight="1" spans="1:6">
      <c r="A156" s="243">
        <v>2060701</v>
      </c>
      <c r="B156" s="246" t="s">
        <v>282</v>
      </c>
      <c r="C156" s="241">
        <v>213</v>
      </c>
      <c r="D156" s="242">
        <v>185</v>
      </c>
      <c r="E156" s="239">
        <f t="shared" si="23"/>
        <v>115.1</v>
      </c>
      <c r="F156" s="223">
        <f t="shared" si="22"/>
        <v>28</v>
      </c>
    </row>
    <row r="157" s="223" customFormat="1" ht="16" customHeight="1" spans="1:6">
      <c r="A157" s="243">
        <v>2060702</v>
      </c>
      <c r="B157" s="244" t="s">
        <v>283</v>
      </c>
      <c r="C157" s="241">
        <v>34</v>
      </c>
      <c r="D157" s="242">
        <v>34</v>
      </c>
      <c r="E157" s="239">
        <f t="shared" si="23"/>
        <v>100</v>
      </c>
      <c r="F157" s="223">
        <f t="shared" si="22"/>
        <v>0</v>
      </c>
    </row>
    <row r="158" s="223" customFormat="1" ht="16" customHeight="1" spans="1:6">
      <c r="A158" s="235">
        <v>20699</v>
      </c>
      <c r="B158" s="247" t="s">
        <v>284</v>
      </c>
      <c r="C158" s="241"/>
      <c r="D158" s="242"/>
      <c r="E158" s="239"/>
      <c r="F158" s="223">
        <f t="shared" si="22"/>
        <v>0</v>
      </c>
    </row>
    <row r="159" s="223" customFormat="1" ht="16" customHeight="1" spans="1:6">
      <c r="A159" s="243">
        <v>2069999</v>
      </c>
      <c r="B159" s="244" t="s">
        <v>285</v>
      </c>
      <c r="C159" s="241"/>
      <c r="D159" s="242"/>
      <c r="E159" s="239"/>
      <c r="F159" s="223">
        <f t="shared" si="22"/>
        <v>0</v>
      </c>
    </row>
    <row r="160" s="223" customFormat="1" ht="16" customHeight="1" spans="1:6">
      <c r="A160" s="235">
        <v>207</v>
      </c>
      <c r="B160" s="250" t="s">
        <v>286</v>
      </c>
      <c r="C160" s="241">
        <f>C161+C168+C172+C175+C179+C182</f>
        <v>18588</v>
      </c>
      <c r="D160" s="242">
        <f>D161+D168+D172+D175+D179+D182</f>
        <v>4332</v>
      </c>
      <c r="E160" s="239">
        <f t="shared" ref="E160:E164" si="24">C160/D160*100</f>
        <v>429.1</v>
      </c>
      <c r="F160" s="223">
        <f t="shared" si="22"/>
        <v>14256</v>
      </c>
    </row>
    <row r="161" s="223" customFormat="1" ht="16" customHeight="1" spans="1:6">
      <c r="A161" s="235">
        <v>20701</v>
      </c>
      <c r="B161" s="262" t="s">
        <v>287</v>
      </c>
      <c r="C161" s="241">
        <v>2467</v>
      </c>
      <c r="D161" s="242">
        <f>SUM(D162:D167)</f>
        <v>2690</v>
      </c>
      <c r="E161" s="239">
        <f t="shared" si="24"/>
        <v>91.7</v>
      </c>
      <c r="F161" s="223">
        <f t="shared" si="22"/>
        <v>-223</v>
      </c>
    </row>
    <row r="162" s="223" customFormat="1" ht="16" customHeight="1" spans="1:6">
      <c r="A162" s="243">
        <v>2070101</v>
      </c>
      <c r="B162" s="252" t="s">
        <v>224</v>
      </c>
      <c r="C162" s="237">
        <v>864</v>
      </c>
      <c r="D162" s="237">
        <v>1697</v>
      </c>
      <c r="E162" s="239">
        <f t="shared" si="24"/>
        <v>50.9</v>
      </c>
      <c r="F162" s="223">
        <f t="shared" si="22"/>
        <v>-833</v>
      </c>
    </row>
    <row r="163" s="223" customFormat="1" ht="16" customHeight="1" spans="1:6">
      <c r="A163" s="243">
        <v>2070104</v>
      </c>
      <c r="B163" s="244" t="s">
        <v>288</v>
      </c>
      <c r="C163" s="241">
        <v>194</v>
      </c>
      <c r="D163" s="242">
        <v>180</v>
      </c>
      <c r="E163" s="239">
        <f t="shared" si="24"/>
        <v>107.8</v>
      </c>
      <c r="F163" s="223">
        <f t="shared" si="22"/>
        <v>14</v>
      </c>
    </row>
    <row r="164" s="223" customFormat="1" ht="16" customHeight="1" spans="1:6">
      <c r="A164" s="243">
        <v>2070106</v>
      </c>
      <c r="B164" s="244" t="s">
        <v>289</v>
      </c>
      <c r="C164" s="241">
        <v>10</v>
      </c>
      <c r="D164" s="242">
        <v>10</v>
      </c>
      <c r="E164" s="239">
        <f t="shared" si="24"/>
        <v>100</v>
      </c>
      <c r="F164" s="223">
        <f t="shared" si="22"/>
        <v>0</v>
      </c>
    </row>
    <row r="165" s="223" customFormat="1" ht="16" customHeight="1" spans="1:6">
      <c r="A165" s="243">
        <v>2070109</v>
      </c>
      <c r="B165" s="244" t="s">
        <v>290</v>
      </c>
      <c r="C165" s="241">
        <v>166</v>
      </c>
      <c r="D165" s="242">
        <v>163</v>
      </c>
      <c r="E165" s="239">
        <f t="shared" ref="E165:E169" si="25">C165/D165*100</f>
        <v>101.8</v>
      </c>
      <c r="F165" s="223">
        <f t="shared" si="22"/>
        <v>3</v>
      </c>
    </row>
    <row r="166" s="223" customFormat="1" ht="16" customHeight="1" spans="1:6">
      <c r="A166" s="243">
        <v>2070111</v>
      </c>
      <c r="B166" s="244" t="s">
        <v>291</v>
      </c>
      <c r="C166" s="241"/>
      <c r="D166" s="242"/>
      <c r="E166" s="239" t="e">
        <f t="shared" si="25"/>
        <v>#DIV/0!</v>
      </c>
      <c r="F166" s="223">
        <f t="shared" si="22"/>
        <v>0</v>
      </c>
    </row>
    <row r="167" s="223" customFormat="1" ht="16" customHeight="1" spans="1:6">
      <c r="A167" s="243">
        <v>2070199</v>
      </c>
      <c r="B167" s="244" t="s">
        <v>292</v>
      </c>
      <c r="C167" s="241">
        <v>1234</v>
      </c>
      <c r="D167" s="242">
        <v>640</v>
      </c>
      <c r="E167" s="239">
        <f t="shared" si="25"/>
        <v>192.8</v>
      </c>
      <c r="F167" s="223">
        <f t="shared" si="22"/>
        <v>594</v>
      </c>
    </row>
    <row r="168" s="223" customFormat="1" ht="16" customHeight="1" spans="1:6">
      <c r="A168" s="235">
        <v>20702</v>
      </c>
      <c r="B168" s="247" t="s">
        <v>293</v>
      </c>
      <c r="C168" s="241">
        <v>319</v>
      </c>
      <c r="D168" s="242">
        <f>D169+D170+D171</f>
        <v>677</v>
      </c>
      <c r="E168" s="239">
        <f t="shared" si="25"/>
        <v>47.1</v>
      </c>
      <c r="F168" s="223">
        <f t="shared" si="22"/>
        <v>-358</v>
      </c>
    </row>
    <row r="169" s="223" customFormat="1" ht="16" customHeight="1" spans="1:6">
      <c r="A169" s="243">
        <v>2070204</v>
      </c>
      <c r="B169" s="244" t="s">
        <v>294</v>
      </c>
      <c r="C169" s="241">
        <v>15</v>
      </c>
      <c r="D169" s="242">
        <v>415</v>
      </c>
      <c r="E169" s="239">
        <f t="shared" si="25"/>
        <v>3.6</v>
      </c>
      <c r="F169" s="223">
        <f t="shared" si="22"/>
        <v>-400</v>
      </c>
    </row>
    <row r="170" s="223" customFormat="1" ht="16" customHeight="1" spans="1:6">
      <c r="A170" s="243">
        <v>2070205</v>
      </c>
      <c r="B170" s="265" t="s">
        <v>295</v>
      </c>
      <c r="C170" s="241">
        <v>192</v>
      </c>
      <c r="D170" s="242">
        <v>193</v>
      </c>
      <c r="E170" s="239">
        <f t="shared" ref="E170:E174" si="26">C170/D170*100</f>
        <v>99.5</v>
      </c>
      <c r="F170" s="223">
        <f t="shared" si="22"/>
        <v>-1</v>
      </c>
    </row>
    <row r="171" s="223" customFormat="1" ht="16" customHeight="1" spans="1:5">
      <c r="A171" s="243">
        <v>2070299</v>
      </c>
      <c r="B171" s="266" t="s">
        <v>296</v>
      </c>
      <c r="C171" s="241">
        <v>113</v>
      </c>
      <c r="D171" s="242">
        <v>69</v>
      </c>
      <c r="E171" s="239">
        <f t="shared" si="26"/>
        <v>163.8</v>
      </c>
    </row>
    <row r="172" s="223" customFormat="1" ht="16" customHeight="1" spans="1:6">
      <c r="A172" s="235">
        <v>20703</v>
      </c>
      <c r="B172" s="247" t="s">
        <v>297</v>
      </c>
      <c r="C172" s="241">
        <v>210</v>
      </c>
      <c r="D172" s="242">
        <f>D173+D174</f>
        <v>195</v>
      </c>
      <c r="E172" s="239">
        <f t="shared" si="26"/>
        <v>107.7</v>
      </c>
      <c r="F172" s="223">
        <f t="shared" ref="F172:F212" si="27">C172-D172</f>
        <v>15</v>
      </c>
    </row>
    <row r="173" s="223" customFormat="1" ht="16" customHeight="1" spans="1:6">
      <c r="A173" s="243">
        <v>2070308</v>
      </c>
      <c r="B173" s="244" t="s">
        <v>298</v>
      </c>
      <c r="C173" s="241">
        <v>210</v>
      </c>
      <c r="D173" s="242">
        <v>195</v>
      </c>
      <c r="E173" s="239">
        <f t="shared" si="26"/>
        <v>107.7</v>
      </c>
      <c r="F173" s="223">
        <f t="shared" si="27"/>
        <v>15</v>
      </c>
    </row>
    <row r="174" s="223" customFormat="1" ht="16" customHeight="1" spans="1:6">
      <c r="A174" s="243">
        <v>2070307</v>
      </c>
      <c r="B174" s="244" t="s">
        <v>299</v>
      </c>
      <c r="C174" s="241"/>
      <c r="D174" s="242"/>
      <c r="E174" s="239" t="e">
        <f t="shared" si="26"/>
        <v>#DIV/0!</v>
      </c>
      <c r="F174" s="223">
        <f t="shared" si="27"/>
        <v>0</v>
      </c>
    </row>
    <row r="175" s="223" customFormat="1" ht="16" customHeight="1" spans="1:6">
      <c r="A175" s="235">
        <v>20706</v>
      </c>
      <c r="B175" s="247" t="s">
        <v>300</v>
      </c>
      <c r="C175" s="241">
        <v>90</v>
      </c>
      <c r="D175" s="242">
        <f>D177+D178</f>
        <v>90</v>
      </c>
      <c r="E175" s="239">
        <f t="shared" ref="E175:E180" si="28">C175/D175*100</f>
        <v>100</v>
      </c>
      <c r="F175" s="223">
        <f t="shared" si="27"/>
        <v>0</v>
      </c>
    </row>
    <row r="176" s="223" customFormat="1" ht="16" customHeight="1" spans="1:6">
      <c r="A176" s="243">
        <v>2070601</v>
      </c>
      <c r="B176" s="244" t="s">
        <v>224</v>
      </c>
      <c r="C176" s="241"/>
      <c r="D176" s="242"/>
      <c r="E176" s="239"/>
      <c r="F176" s="223">
        <f t="shared" si="27"/>
        <v>0</v>
      </c>
    </row>
    <row r="177" s="223" customFormat="1" ht="16" customHeight="1" spans="1:6">
      <c r="A177" s="243">
        <v>2070607</v>
      </c>
      <c r="B177" s="244" t="s">
        <v>301</v>
      </c>
      <c r="C177" s="241">
        <v>90</v>
      </c>
      <c r="D177" s="242">
        <v>90</v>
      </c>
      <c r="E177" s="239">
        <f t="shared" si="28"/>
        <v>100</v>
      </c>
      <c r="F177" s="223">
        <f t="shared" si="27"/>
        <v>0</v>
      </c>
    </row>
    <row r="178" s="223" customFormat="1" ht="16" customHeight="1" spans="1:6">
      <c r="A178" s="243">
        <v>2070699</v>
      </c>
      <c r="B178" s="244" t="s">
        <v>302</v>
      </c>
      <c r="C178" s="241"/>
      <c r="D178" s="242"/>
      <c r="E178" s="239" t="e">
        <f t="shared" si="28"/>
        <v>#DIV/0!</v>
      </c>
      <c r="F178" s="223">
        <f t="shared" si="27"/>
        <v>0</v>
      </c>
    </row>
    <row r="179" s="223" customFormat="1" ht="16" customHeight="1" spans="1:6">
      <c r="A179" s="235">
        <v>20708</v>
      </c>
      <c r="B179" s="247" t="s">
        <v>303</v>
      </c>
      <c r="C179" s="241">
        <v>1344</v>
      </c>
      <c r="D179" s="242">
        <v>680</v>
      </c>
      <c r="E179" s="239">
        <f t="shared" si="28"/>
        <v>197.6</v>
      </c>
      <c r="F179" s="223">
        <f t="shared" si="27"/>
        <v>664</v>
      </c>
    </row>
    <row r="180" s="223" customFormat="1" ht="16" customHeight="1" spans="1:6">
      <c r="A180" s="243">
        <v>2070801</v>
      </c>
      <c r="B180" s="244" t="s">
        <v>224</v>
      </c>
      <c r="C180" s="241">
        <v>1344</v>
      </c>
      <c r="D180" s="242">
        <v>680</v>
      </c>
      <c r="E180" s="239">
        <f t="shared" si="28"/>
        <v>197.6</v>
      </c>
      <c r="F180" s="223">
        <f t="shared" si="27"/>
        <v>664</v>
      </c>
    </row>
    <row r="181" s="223" customFormat="1" ht="16" customHeight="1" spans="1:6">
      <c r="A181" s="243">
        <v>2070899</v>
      </c>
      <c r="B181" s="244" t="s">
        <v>304</v>
      </c>
      <c r="C181" s="241"/>
      <c r="D181" s="242"/>
      <c r="E181" s="239"/>
      <c r="F181" s="223">
        <f t="shared" si="27"/>
        <v>0</v>
      </c>
    </row>
    <row r="182" s="223" customFormat="1" ht="16" customHeight="1" spans="1:6">
      <c r="A182" s="235">
        <v>20799</v>
      </c>
      <c r="B182" s="247" t="s">
        <v>305</v>
      </c>
      <c r="C182" s="241">
        <v>14158</v>
      </c>
      <c r="D182" s="242"/>
      <c r="E182" s="239" t="e">
        <f>C182/D182*100</f>
        <v>#DIV/0!</v>
      </c>
      <c r="F182" s="223">
        <f t="shared" si="27"/>
        <v>14158</v>
      </c>
    </row>
    <row r="183" s="223" customFormat="1" ht="16" customHeight="1" spans="1:6">
      <c r="A183" s="243">
        <v>2079902</v>
      </c>
      <c r="B183" s="244" t="s">
        <v>306</v>
      </c>
      <c r="C183" s="241"/>
      <c r="D183" s="242"/>
      <c r="E183" s="239"/>
      <c r="F183" s="223">
        <f t="shared" si="27"/>
        <v>0</v>
      </c>
    </row>
    <row r="184" s="223" customFormat="1" ht="16" customHeight="1" spans="1:6">
      <c r="A184" s="243">
        <v>2079999</v>
      </c>
      <c r="B184" s="244" t="s">
        <v>307</v>
      </c>
      <c r="C184" s="241">
        <v>14158</v>
      </c>
      <c r="D184" s="242"/>
      <c r="E184" s="239" t="e">
        <f>C184/D184*100</f>
        <v>#DIV/0!</v>
      </c>
      <c r="F184" s="223">
        <f t="shared" si="27"/>
        <v>14158</v>
      </c>
    </row>
    <row r="185" s="223" customFormat="1" ht="16" customHeight="1" spans="1:6">
      <c r="A185" s="235">
        <v>208</v>
      </c>
      <c r="B185" s="247" t="s">
        <v>308</v>
      </c>
      <c r="C185" s="241">
        <f>C186+C193+C198+C204+C207+C215+C220+C226+C232+C234+C237+C240+C243+C246+C249+C253+C255</f>
        <v>30210</v>
      </c>
      <c r="D185" s="242">
        <f>D186+D193+D198+D204+D207+D215+D220+D226+D232+D234+D237+D240+D243+D246+D249+D253+D255</f>
        <v>26937</v>
      </c>
      <c r="E185" s="239">
        <f t="shared" ref="E185:E188" si="29">C185/D185*100</f>
        <v>112.2</v>
      </c>
      <c r="F185" s="223">
        <f t="shared" si="27"/>
        <v>3273</v>
      </c>
    </row>
    <row r="186" s="223" customFormat="1" ht="16" customHeight="1" spans="1:6">
      <c r="A186" s="235">
        <v>20801</v>
      </c>
      <c r="B186" s="247" t="s">
        <v>309</v>
      </c>
      <c r="C186" s="241">
        <v>3218</v>
      </c>
      <c r="D186" s="242">
        <f>D187+D189+D191+D188+D192</f>
        <v>992</v>
      </c>
      <c r="E186" s="239">
        <f t="shared" si="29"/>
        <v>324.4</v>
      </c>
      <c r="F186" s="223">
        <f t="shared" si="27"/>
        <v>2226</v>
      </c>
    </row>
    <row r="187" s="223" customFormat="1" ht="16" customHeight="1" spans="1:6">
      <c r="A187" s="243">
        <v>2080101</v>
      </c>
      <c r="B187" s="257" t="s">
        <v>158</v>
      </c>
      <c r="C187" s="237">
        <v>955</v>
      </c>
      <c r="D187" s="238">
        <v>958</v>
      </c>
      <c r="E187" s="239">
        <f t="shared" si="29"/>
        <v>99.7</v>
      </c>
      <c r="F187" s="223">
        <f t="shared" si="27"/>
        <v>-3</v>
      </c>
    </row>
    <row r="188" s="223" customFormat="1" ht="16" customHeight="1" spans="1:6">
      <c r="A188" s="243">
        <v>2080107</v>
      </c>
      <c r="B188" s="244" t="s">
        <v>310</v>
      </c>
      <c r="C188" s="241">
        <v>11</v>
      </c>
      <c r="D188" s="242"/>
      <c r="E188" s="239" t="e">
        <f t="shared" si="29"/>
        <v>#DIV/0!</v>
      </c>
      <c r="F188" s="223">
        <f t="shared" si="27"/>
        <v>11</v>
      </c>
    </row>
    <row r="189" s="223" customFormat="1" ht="16" customHeight="1" spans="1:6">
      <c r="A189" s="243">
        <v>2080109</v>
      </c>
      <c r="B189" s="244" t="s">
        <v>311</v>
      </c>
      <c r="C189" s="241">
        <v>21</v>
      </c>
      <c r="D189" s="242">
        <v>21</v>
      </c>
      <c r="E189" s="239">
        <f t="shared" ref="E189:E194" si="30">C189/D189*100</f>
        <v>100</v>
      </c>
      <c r="F189" s="223">
        <f t="shared" si="27"/>
        <v>0</v>
      </c>
    </row>
    <row r="190" s="223" customFormat="1" ht="16" customHeight="1" spans="1:6">
      <c r="A190" s="243">
        <v>2080111</v>
      </c>
      <c r="B190" s="244" t="s">
        <v>312</v>
      </c>
      <c r="C190" s="241">
        <v>13</v>
      </c>
      <c r="D190" s="242"/>
      <c r="E190" s="239" t="e">
        <f t="shared" si="30"/>
        <v>#DIV/0!</v>
      </c>
      <c r="F190" s="223">
        <f t="shared" si="27"/>
        <v>13</v>
      </c>
    </row>
    <row r="191" s="223" customFormat="1" ht="16" customHeight="1" spans="1:6">
      <c r="A191" s="243">
        <v>2080112</v>
      </c>
      <c r="B191" s="244" t="s">
        <v>313</v>
      </c>
      <c r="C191" s="241"/>
      <c r="D191" s="242">
        <v>13</v>
      </c>
      <c r="E191" s="239">
        <f t="shared" si="30"/>
        <v>0</v>
      </c>
      <c r="F191" s="223">
        <f t="shared" si="27"/>
        <v>-13</v>
      </c>
    </row>
    <row r="192" s="223" customFormat="1" ht="16" customHeight="1" spans="1:6">
      <c r="A192" s="243">
        <v>2080199</v>
      </c>
      <c r="B192" s="244" t="s">
        <v>314</v>
      </c>
      <c r="C192" s="241">
        <v>2218</v>
      </c>
      <c r="D192" s="242"/>
      <c r="E192" s="239" t="e">
        <f t="shared" si="30"/>
        <v>#DIV/0!</v>
      </c>
      <c r="F192" s="223">
        <f t="shared" si="27"/>
        <v>2218</v>
      </c>
    </row>
    <row r="193" s="223" customFormat="1" ht="16" customHeight="1" spans="1:6">
      <c r="A193" s="235">
        <v>20802</v>
      </c>
      <c r="B193" s="247" t="s">
        <v>315</v>
      </c>
      <c r="C193" s="241">
        <v>882</v>
      </c>
      <c r="D193" s="242">
        <f>D194+D196+D197</f>
        <v>1296</v>
      </c>
      <c r="E193" s="239">
        <f t="shared" si="30"/>
        <v>68.1</v>
      </c>
      <c r="F193" s="223">
        <f t="shared" si="27"/>
        <v>-414</v>
      </c>
    </row>
    <row r="194" s="223" customFormat="1" ht="16" customHeight="1" spans="1:6">
      <c r="A194" s="243">
        <v>2080201</v>
      </c>
      <c r="B194" s="244" t="s">
        <v>158</v>
      </c>
      <c r="C194" s="241">
        <v>591</v>
      </c>
      <c r="D194" s="242">
        <v>538</v>
      </c>
      <c r="E194" s="239">
        <f t="shared" si="30"/>
        <v>109.9</v>
      </c>
      <c r="F194" s="223">
        <f t="shared" si="27"/>
        <v>53</v>
      </c>
    </row>
    <row r="195" s="223" customFormat="1" ht="16" customHeight="1" spans="1:6">
      <c r="A195" s="248"/>
      <c r="B195" s="244" t="s">
        <v>316</v>
      </c>
      <c r="C195" s="241">
        <v>32</v>
      </c>
      <c r="D195" s="242"/>
      <c r="E195" s="239"/>
      <c r="F195" s="223">
        <f t="shared" si="27"/>
        <v>32</v>
      </c>
    </row>
    <row r="196" s="223" customFormat="1" ht="16" customHeight="1" spans="1:6">
      <c r="A196" s="243">
        <v>2080208</v>
      </c>
      <c r="B196" s="244" t="s">
        <v>317</v>
      </c>
      <c r="C196" s="241"/>
      <c r="D196" s="242">
        <v>520</v>
      </c>
      <c r="E196" s="239">
        <f>C196/D196*100</f>
        <v>0</v>
      </c>
      <c r="F196" s="223">
        <f t="shared" si="27"/>
        <v>-520</v>
      </c>
    </row>
    <row r="197" s="223" customFormat="1" ht="16" customHeight="1" spans="1:6">
      <c r="A197" s="243">
        <v>2080299</v>
      </c>
      <c r="B197" s="244" t="s">
        <v>318</v>
      </c>
      <c r="C197" s="241">
        <v>258</v>
      </c>
      <c r="D197" s="242">
        <v>238</v>
      </c>
      <c r="E197" s="239">
        <f t="shared" ref="E197:E199" si="31">C197/D197*100</f>
        <v>108.4</v>
      </c>
      <c r="F197" s="223">
        <f t="shared" si="27"/>
        <v>20</v>
      </c>
    </row>
    <row r="198" s="223" customFormat="1" ht="16" customHeight="1" spans="1:6">
      <c r="A198" s="235">
        <v>20805</v>
      </c>
      <c r="B198" s="247" t="s">
        <v>319</v>
      </c>
      <c r="C198" s="241">
        <v>7355</v>
      </c>
      <c r="D198" s="242">
        <f>SUM(D199:D203)</f>
        <v>3790</v>
      </c>
      <c r="E198" s="239">
        <f t="shared" si="31"/>
        <v>194.1</v>
      </c>
      <c r="F198" s="223">
        <f t="shared" si="27"/>
        <v>3565</v>
      </c>
    </row>
    <row r="199" s="223" customFormat="1" ht="16" customHeight="1" spans="1:6">
      <c r="A199" s="243">
        <v>2080501</v>
      </c>
      <c r="B199" s="244" t="s">
        <v>320</v>
      </c>
      <c r="C199" s="241">
        <v>1238</v>
      </c>
      <c r="D199" s="242">
        <v>810</v>
      </c>
      <c r="E199" s="239">
        <f t="shared" si="31"/>
        <v>152.8</v>
      </c>
      <c r="F199" s="223">
        <f t="shared" si="27"/>
        <v>428</v>
      </c>
    </row>
    <row r="200" s="223" customFormat="1" ht="16" customHeight="1" spans="1:6">
      <c r="A200" s="243">
        <v>2080502</v>
      </c>
      <c r="B200" s="244" t="s">
        <v>321</v>
      </c>
      <c r="C200" s="241"/>
      <c r="D200" s="242"/>
      <c r="E200" s="239"/>
      <c r="F200" s="223">
        <f t="shared" si="27"/>
        <v>0</v>
      </c>
    </row>
    <row r="201" s="223" customFormat="1" ht="16" customHeight="1" spans="1:6">
      <c r="A201" s="243">
        <v>2080505</v>
      </c>
      <c r="B201" s="244" t="s">
        <v>322</v>
      </c>
      <c r="C201" s="241"/>
      <c r="D201" s="242"/>
      <c r="E201" s="239"/>
      <c r="F201" s="223">
        <f t="shared" si="27"/>
        <v>0</v>
      </c>
    </row>
    <row r="202" s="223" customFormat="1" ht="16" customHeight="1" spans="1:6">
      <c r="A202" s="243">
        <v>2080506</v>
      </c>
      <c r="B202" s="244" t="s">
        <v>323</v>
      </c>
      <c r="C202" s="241">
        <v>617</v>
      </c>
      <c r="D202" s="242">
        <v>800</v>
      </c>
      <c r="E202" s="239"/>
      <c r="F202" s="223">
        <f t="shared" si="27"/>
        <v>-183</v>
      </c>
    </row>
    <row r="203" s="223" customFormat="1" ht="16" customHeight="1" spans="1:6">
      <c r="A203" s="243">
        <v>2080507</v>
      </c>
      <c r="B203" s="244" t="s">
        <v>324</v>
      </c>
      <c r="C203" s="241">
        <v>5500</v>
      </c>
      <c r="D203" s="242">
        <v>2180</v>
      </c>
      <c r="E203" s="239">
        <f t="shared" ref="E203:E211" si="32">C203/D203*100</f>
        <v>252.3</v>
      </c>
      <c r="F203" s="223">
        <f t="shared" si="27"/>
        <v>3320</v>
      </c>
    </row>
    <row r="204" s="223" customFormat="1" ht="16" customHeight="1" spans="1:6">
      <c r="A204" s="235">
        <v>20807</v>
      </c>
      <c r="B204" s="267" t="s">
        <v>325</v>
      </c>
      <c r="C204" s="241">
        <v>200</v>
      </c>
      <c r="D204" s="242">
        <v>302</v>
      </c>
      <c r="E204" s="239">
        <f t="shared" si="32"/>
        <v>66.2</v>
      </c>
      <c r="F204" s="223">
        <f t="shared" si="27"/>
        <v>-102</v>
      </c>
    </row>
    <row r="205" s="223" customFormat="1" ht="16" customHeight="1" spans="1:6">
      <c r="A205" s="243">
        <v>2080702</v>
      </c>
      <c r="B205" s="268" t="s">
        <v>326</v>
      </c>
      <c r="C205" s="241"/>
      <c r="D205" s="242"/>
      <c r="E205" s="239"/>
      <c r="F205" s="223">
        <f t="shared" si="27"/>
        <v>0</v>
      </c>
    </row>
    <row r="206" s="223" customFormat="1" ht="16" customHeight="1" spans="1:6">
      <c r="A206" s="243">
        <v>2080799</v>
      </c>
      <c r="B206" s="244" t="s">
        <v>327</v>
      </c>
      <c r="C206" s="241">
        <v>200</v>
      </c>
      <c r="D206" s="242">
        <v>302</v>
      </c>
      <c r="E206" s="239">
        <f t="shared" si="32"/>
        <v>66.2</v>
      </c>
      <c r="F206" s="223">
        <f t="shared" si="27"/>
        <v>-102</v>
      </c>
    </row>
    <row r="207" s="223" customFormat="1" ht="16" customHeight="1" spans="1:6">
      <c r="A207" s="235">
        <v>20808</v>
      </c>
      <c r="B207" s="247" t="s">
        <v>328</v>
      </c>
      <c r="C207" s="241">
        <v>1940</v>
      </c>
      <c r="D207" s="242">
        <f>SUM(D208:D214)</f>
        <v>2257</v>
      </c>
      <c r="E207" s="239">
        <f t="shared" si="32"/>
        <v>86</v>
      </c>
      <c r="F207" s="223">
        <f t="shared" si="27"/>
        <v>-317</v>
      </c>
    </row>
    <row r="208" s="223" customFormat="1" ht="16" customHeight="1" spans="1:6">
      <c r="A208" s="243">
        <v>2080801</v>
      </c>
      <c r="B208" s="244" t="s">
        <v>329</v>
      </c>
      <c r="C208" s="241"/>
      <c r="D208" s="242">
        <v>20</v>
      </c>
      <c r="E208" s="239">
        <f t="shared" si="32"/>
        <v>0</v>
      </c>
      <c r="F208" s="223">
        <f t="shared" si="27"/>
        <v>-20</v>
      </c>
    </row>
    <row r="209" s="223" customFormat="1" ht="16" customHeight="1" spans="1:6">
      <c r="A209" s="243">
        <v>2080802</v>
      </c>
      <c r="B209" s="244" t="s">
        <v>330</v>
      </c>
      <c r="C209" s="241"/>
      <c r="D209" s="242">
        <v>78</v>
      </c>
      <c r="E209" s="239">
        <f t="shared" si="32"/>
        <v>0</v>
      </c>
      <c r="F209" s="223">
        <f t="shared" si="27"/>
        <v>-78</v>
      </c>
    </row>
    <row r="210" s="223" customFormat="1" ht="16" customHeight="1" spans="1:6">
      <c r="A210" s="243">
        <v>2080803</v>
      </c>
      <c r="B210" s="244" t="s">
        <v>331</v>
      </c>
      <c r="C210" s="241"/>
      <c r="D210" s="242">
        <v>118</v>
      </c>
      <c r="E210" s="239">
        <f t="shared" si="32"/>
        <v>0</v>
      </c>
      <c r="F210" s="223">
        <f t="shared" si="27"/>
        <v>-118</v>
      </c>
    </row>
    <row r="211" s="223" customFormat="1" ht="16" customHeight="1" spans="1:6">
      <c r="A211" s="243">
        <v>2080805</v>
      </c>
      <c r="B211" s="244" t="s">
        <v>332</v>
      </c>
      <c r="C211" s="241">
        <v>930</v>
      </c>
      <c r="D211" s="242">
        <v>1245</v>
      </c>
      <c r="E211" s="239">
        <f t="shared" si="32"/>
        <v>74.7</v>
      </c>
      <c r="F211" s="223">
        <f t="shared" si="27"/>
        <v>-315</v>
      </c>
    </row>
    <row r="212" s="223" customFormat="1" ht="16" customHeight="1" spans="1:6">
      <c r="A212" s="243">
        <v>2080806</v>
      </c>
      <c r="B212" s="244" t="s">
        <v>333</v>
      </c>
      <c r="C212" s="241"/>
      <c r="D212" s="242">
        <v>20</v>
      </c>
      <c r="E212" s="239"/>
      <c r="F212" s="223">
        <f t="shared" si="27"/>
        <v>-20</v>
      </c>
    </row>
    <row r="213" s="223" customFormat="1" ht="16" customHeight="1" spans="1:5">
      <c r="A213" s="243">
        <v>2080808</v>
      </c>
      <c r="B213" s="244" t="s">
        <v>334</v>
      </c>
      <c r="C213" s="241">
        <v>2</v>
      </c>
      <c r="D213" s="242">
        <v>2</v>
      </c>
      <c r="E213" s="239"/>
    </row>
    <row r="214" s="223" customFormat="1" ht="16" customHeight="1" spans="1:6">
      <c r="A214" s="243">
        <v>2080899</v>
      </c>
      <c r="B214" s="244" t="s">
        <v>335</v>
      </c>
      <c r="C214" s="241">
        <v>1008</v>
      </c>
      <c r="D214" s="242">
        <v>774</v>
      </c>
      <c r="E214" s="239">
        <f t="shared" ref="E214:E219" si="33">C214/D214*100</f>
        <v>130.2</v>
      </c>
      <c r="F214" s="223">
        <f t="shared" ref="F214:F222" si="34">C214-D214</f>
        <v>234</v>
      </c>
    </row>
    <row r="215" s="223" customFormat="1" ht="16" customHeight="1" spans="1:6">
      <c r="A215" s="235">
        <v>20809</v>
      </c>
      <c r="B215" s="247" t="s">
        <v>336</v>
      </c>
      <c r="C215" s="241">
        <v>721</v>
      </c>
      <c r="D215" s="242">
        <f>SUM(D216:D219)</f>
        <v>825</v>
      </c>
      <c r="E215" s="239">
        <f t="shared" si="33"/>
        <v>87.4</v>
      </c>
      <c r="F215" s="223">
        <f t="shared" si="34"/>
        <v>-104</v>
      </c>
    </row>
    <row r="216" s="223" customFormat="1" ht="16" customHeight="1" spans="1:6">
      <c r="A216" s="243">
        <v>2080901</v>
      </c>
      <c r="B216" s="269" t="s">
        <v>337</v>
      </c>
      <c r="C216" s="241">
        <v>629</v>
      </c>
      <c r="D216" s="242">
        <v>768</v>
      </c>
      <c r="E216" s="239">
        <f t="shared" si="33"/>
        <v>81.9</v>
      </c>
      <c r="F216" s="223">
        <f t="shared" si="34"/>
        <v>-139</v>
      </c>
    </row>
    <row r="217" s="223" customFormat="1" ht="16" customHeight="1" spans="1:6">
      <c r="A217" s="243">
        <v>2080905</v>
      </c>
      <c r="B217" s="244" t="s">
        <v>338</v>
      </c>
      <c r="C217" s="241">
        <v>34</v>
      </c>
      <c r="D217" s="242">
        <v>35</v>
      </c>
      <c r="E217" s="239">
        <f t="shared" ref="E217:E224" si="35">C217/D217*100</f>
        <v>97.1</v>
      </c>
      <c r="F217" s="223">
        <f t="shared" si="34"/>
        <v>-1</v>
      </c>
    </row>
    <row r="218" s="223" customFormat="1" ht="16" customHeight="1" spans="1:6">
      <c r="A218" s="243">
        <v>2080903</v>
      </c>
      <c r="B218" s="244" t="s">
        <v>339</v>
      </c>
      <c r="C218" s="241"/>
      <c r="D218" s="242"/>
      <c r="E218" s="239"/>
      <c r="F218" s="223">
        <f t="shared" si="34"/>
        <v>0</v>
      </c>
    </row>
    <row r="219" s="223" customFormat="1" ht="16" customHeight="1" spans="1:6">
      <c r="A219" s="243">
        <v>2080999</v>
      </c>
      <c r="B219" s="244" t="s">
        <v>340</v>
      </c>
      <c r="C219" s="241">
        <v>58</v>
      </c>
      <c r="D219" s="242">
        <v>22</v>
      </c>
      <c r="E219" s="239">
        <f t="shared" si="33"/>
        <v>263.6</v>
      </c>
      <c r="F219" s="223">
        <f t="shared" si="34"/>
        <v>36</v>
      </c>
    </row>
    <row r="220" s="223" customFormat="1" ht="16" customHeight="1" spans="1:6">
      <c r="A220" s="235">
        <v>20810</v>
      </c>
      <c r="B220" s="247" t="s">
        <v>341</v>
      </c>
      <c r="C220" s="241">
        <v>1493</v>
      </c>
      <c r="D220" s="242">
        <f>SUM(D221:D225)</f>
        <v>1298</v>
      </c>
      <c r="E220" s="239">
        <f t="shared" si="35"/>
        <v>115</v>
      </c>
      <c r="F220" s="223">
        <f t="shared" si="34"/>
        <v>195</v>
      </c>
    </row>
    <row r="221" s="223" customFormat="1" ht="16" customHeight="1" spans="1:6">
      <c r="A221" s="243">
        <v>2081001</v>
      </c>
      <c r="B221" s="244" t="s">
        <v>342</v>
      </c>
      <c r="C221" s="241">
        <v>74</v>
      </c>
      <c r="D221" s="242">
        <v>70</v>
      </c>
      <c r="E221" s="239">
        <f t="shared" si="35"/>
        <v>105.7</v>
      </c>
      <c r="F221" s="223">
        <f t="shared" si="34"/>
        <v>4</v>
      </c>
    </row>
    <row r="222" s="223" customFormat="1" ht="16" customHeight="1" spans="1:6">
      <c r="A222" s="243">
        <v>2081002</v>
      </c>
      <c r="B222" s="244" t="s">
        <v>343</v>
      </c>
      <c r="C222" s="241">
        <v>626</v>
      </c>
      <c r="D222" s="242">
        <v>626</v>
      </c>
      <c r="E222" s="239">
        <f t="shared" si="35"/>
        <v>100</v>
      </c>
      <c r="F222" s="223">
        <f t="shared" si="34"/>
        <v>0</v>
      </c>
    </row>
    <row r="223" s="223" customFormat="1" ht="16" customHeight="1" spans="1:5">
      <c r="A223" s="243">
        <v>2081004</v>
      </c>
      <c r="B223" s="244" t="s">
        <v>344</v>
      </c>
      <c r="C223" s="241"/>
      <c r="D223" s="242">
        <v>18</v>
      </c>
      <c r="E223" s="239">
        <f t="shared" si="35"/>
        <v>0</v>
      </c>
    </row>
    <row r="224" s="223" customFormat="1" ht="16" customHeight="1" spans="1:5">
      <c r="A224" s="243">
        <v>2081006</v>
      </c>
      <c r="B224" s="244" t="s">
        <v>345</v>
      </c>
      <c r="C224" s="241">
        <v>290</v>
      </c>
      <c r="D224" s="242">
        <v>171</v>
      </c>
      <c r="E224" s="239">
        <f t="shared" si="35"/>
        <v>169.6</v>
      </c>
    </row>
    <row r="225" s="223" customFormat="1" ht="16" customHeight="1" spans="1:6">
      <c r="A225" s="235">
        <v>2081099</v>
      </c>
      <c r="B225" s="244" t="s">
        <v>346</v>
      </c>
      <c r="C225" s="241">
        <v>504</v>
      </c>
      <c r="D225" s="242">
        <v>413</v>
      </c>
      <c r="E225" s="239">
        <f t="shared" ref="E225:E231" si="36">C225/D225*100</f>
        <v>122</v>
      </c>
      <c r="F225" s="223">
        <f t="shared" ref="F225:F290" si="37">C225-D225</f>
        <v>91</v>
      </c>
    </row>
    <row r="226" s="223" customFormat="1" ht="16" customHeight="1" spans="1:6">
      <c r="A226" s="235">
        <v>20811</v>
      </c>
      <c r="B226" s="247" t="s">
        <v>347</v>
      </c>
      <c r="C226" s="241">
        <v>1554</v>
      </c>
      <c r="D226" s="242">
        <f>SUM(D227:D231)</f>
        <v>1595</v>
      </c>
      <c r="E226" s="239">
        <f t="shared" si="36"/>
        <v>97.4</v>
      </c>
      <c r="F226" s="223">
        <f t="shared" si="37"/>
        <v>-41</v>
      </c>
    </row>
    <row r="227" s="223" customFormat="1" ht="16" customHeight="1" spans="1:6">
      <c r="A227" s="243">
        <v>2081101</v>
      </c>
      <c r="B227" s="244" t="s">
        <v>182</v>
      </c>
      <c r="C227" s="241">
        <v>248</v>
      </c>
      <c r="D227" s="242">
        <v>213</v>
      </c>
      <c r="E227" s="239">
        <f t="shared" si="36"/>
        <v>116.4</v>
      </c>
      <c r="F227" s="223">
        <f t="shared" si="37"/>
        <v>35</v>
      </c>
    </row>
    <row r="228" s="223" customFormat="1" ht="16" customHeight="1" spans="1:6">
      <c r="A228" s="243">
        <v>2081104</v>
      </c>
      <c r="B228" s="244" t="s">
        <v>348</v>
      </c>
      <c r="C228" s="241">
        <v>121</v>
      </c>
      <c r="D228" s="242">
        <v>87</v>
      </c>
      <c r="E228" s="239">
        <f t="shared" si="36"/>
        <v>139.1</v>
      </c>
      <c r="F228" s="223">
        <f t="shared" si="37"/>
        <v>34</v>
      </c>
    </row>
    <row r="229" s="223" customFormat="1" ht="16" customHeight="1" spans="1:6">
      <c r="A229" s="243">
        <v>2081105</v>
      </c>
      <c r="B229" s="244" t="s">
        <v>349</v>
      </c>
      <c r="C229" s="241">
        <v>18</v>
      </c>
      <c r="D229" s="242">
        <v>15</v>
      </c>
      <c r="E229" s="239">
        <f t="shared" si="36"/>
        <v>120</v>
      </c>
      <c r="F229" s="223">
        <f t="shared" si="37"/>
        <v>3</v>
      </c>
    </row>
    <row r="230" s="223" customFormat="1" ht="16" customHeight="1" spans="1:6">
      <c r="A230" s="235">
        <v>2081107</v>
      </c>
      <c r="B230" s="244" t="s">
        <v>350</v>
      </c>
      <c r="C230" s="241">
        <v>952</v>
      </c>
      <c r="D230" s="242">
        <v>868</v>
      </c>
      <c r="E230" s="239">
        <f t="shared" si="36"/>
        <v>109.7</v>
      </c>
      <c r="F230" s="223">
        <f t="shared" si="37"/>
        <v>84</v>
      </c>
    </row>
    <row r="231" s="223" customFormat="1" ht="16" customHeight="1" spans="1:6">
      <c r="A231" s="243">
        <v>2081199</v>
      </c>
      <c r="B231" s="270" t="s">
        <v>351</v>
      </c>
      <c r="C231" s="241">
        <v>215</v>
      </c>
      <c r="D231" s="242">
        <v>412</v>
      </c>
      <c r="E231" s="239">
        <f t="shared" si="36"/>
        <v>52.2</v>
      </c>
      <c r="F231" s="223">
        <f t="shared" si="37"/>
        <v>-197</v>
      </c>
    </row>
    <row r="232" s="223" customFormat="1" ht="16" customHeight="1" spans="1:6">
      <c r="A232" s="235">
        <v>20816</v>
      </c>
      <c r="B232" s="271" t="s">
        <v>352</v>
      </c>
      <c r="C232" s="241">
        <v>77</v>
      </c>
      <c r="D232" s="242">
        <v>74</v>
      </c>
      <c r="E232" s="239">
        <f>C233/D232*100</f>
        <v>104.1</v>
      </c>
      <c r="F232" s="223">
        <f>C233-D232</f>
        <v>3</v>
      </c>
    </row>
    <row r="233" s="223" customFormat="1" ht="16" customHeight="1" spans="1:6">
      <c r="A233" s="243">
        <v>2081601</v>
      </c>
      <c r="B233" s="244" t="s">
        <v>353</v>
      </c>
      <c r="C233" s="241">
        <v>77</v>
      </c>
      <c r="D233" s="242">
        <v>74</v>
      </c>
      <c r="E233" s="239" t="e">
        <f>#REF!/D233*100</f>
        <v>#REF!</v>
      </c>
      <c r="F233" s="223" t="e">
        <f>#REF!-D233</f>
        <v>#REF!</v>
      </c>
    </row>
    <row r="234" s="223" customFormat="1" ht="16" customHeight="1" spans="1:6">
      <c r="A234" s="235">
        <v>20819</v>
      </c>
      <c r="B234" s="247" t="s">
        <v>354</v>
      </c>
      <c r="C234" s="241">
        <v>1474</v>
      </c>
      <c r="D234" s="242">
        <f>D236+D235</f>
        <v>1617</v>
      </c>
      <c r="E234" s="239">
        <f>C234/D234*100</f>
        <v>91.2</v>
      </c>
      <c r="F234" s="223">
        <f t="shared" si="37"/>
        <v>-143</v>
      </c>
    </row>
    <row r="235" s="223" customFormat="1" ht="16" customHeight="1" spans="1:6">
      <c r="A235" s="243">
        <v>2081901</v>
      </c>
      <c r="B235" s="244" t="s">
        <v>355</v>
      </c>
      <c r="C235" s="241">
        <v>52</v>
      </c>
      <c r="D235" s="242">
        <v>45</v>
      </c>
      <c r="E235" s="239">
        <f>C235/D235*100</f>
        <v>115.6</v>
      </c>
      <c r="F235" s="223">
        <f t="shared" si="37"/>
        <v>7</v>
      </c>
    </row>
    <row r="236" s="223" customFormat="1" ht="15" customHeight="1" spans="1:6">
      <c r="A236" s="243">
        <v>2081902</v>
      </c>
      <c r="B236" s="244" t="s">
        <v>356</v>
      </c>
      <c r="C236" s="241">
        <v>1422</v>
      </c>
      <c r="D236" s="242">
        <v>1572</v>
      </c>
      <c r="E236" s="239">
        <f t="shared" ref="E236:E241" si="38">C236/D236*100</f>
        <v>90.5</v>
      </c>
      <c r="F236" s="223">
        <f t="shared" si="37"/>
        <v>-150</v>
      </c>
    </row>
    <row r="237" s="223" customFormat="1" ht="16" customHeight="1" spans="1:6">
      <c r="A237" s="235">
        <v>20820</v>
      </c>
      <c r="B237" s="247" t="s">
        <v>357</v>
      </c>
      <c r="C237" s="241">
        <v>116</v>
      </c>
      <c r="D237" s="242">
        <f>D238+D239</f>
        <v>116</v>
      </c>
      <c r="E237" s="239">
        <f t="shared" si="38"/>
        <v>100</v>
      </c>
      <c r="F237" s="223">
        <f t="shared" si="37"/>
        <v>0</v>
      </c>
    </row>
    <row r="238" s="223" customFormat="1" ht="16" customHeight="1" spans="1:6">
      <c r="A238" s="243">
        <v>2082001</v>
      </c>
      <c r="B238" s="244" t="s">
        <v>358</v>
      </c>
      <c r="C238" s="241">
        <v>106</v>
      </c>
      <c r="D238" s="242">
        <v>106</v>
      </c>
      <c r="E238" s="239">
        <f t="shared" si="38"/>
        <v>100</v>
      </c>
      <c r="F238" s="223">
        <f t="shared" si="37"/>
        <v>0</v>
      </c>
    </row>
    <row r="239" s="223" customFormat="1" ht="16" customHeight="1" spans="1:6">
      <c r="A239" s="243">
        <v>2082002</v>
      </c>
      <c r="B239" s="244" t="s">
        <v>359</v>
      </c>
      <c r="C239" s="241">
        <v>10</v>
      </c>
      <c r="D239" s="242">
        <v>10</v>
      </c>
      <c r="E239" s="239">
        <f t="shared" si="38"/>
        <v>100</v>
      </c>
      <c r="F239" s="223">
        <f t="shared" si="37"/>
        <v>0</v>
      </c>
    </row>
    <row r="240" s="223" customFormat="1" ht="16" customHeight="1" spans="1:6">
      <c r="A240" s="235">
        <v>20821</v>
      </c>
      <c r="B240" s="247" t="s">
        <v>360</v>
      </c>
      <c r="C240" s="241">
        <v>237</v>
      </c>
      <c r="D240" s="242">
        <f>D241+D242</f>
        <v>263</v>
      </c>
      <c r="E240" s="239">
        <f t="shared" si="38"/>
        <v>90.1</v>
      </c>
      <c r="F240" s="223">
        <f t="shared" si="37"/>
        <v>-26</v>
      </c>
    </row>
    <row r="241" s="223" customFormat="1" ht="16" customHeight="1" spans="1:6">
      <c r="A241" s="243">
        <v>2082101</v>
      </c>
      <c r="B241" s="244" t="s">
        <v>361</v>
      </c>
      <c r="C241" s="241">
        <v>6</v>
      </c>
      <c r="D241" s="242">
        <v>6</v>
      </c>
      <c r="E241" s="239">
        <f t="shared" si="38"/>
        <v>100</v>
      </c>
      <c r="F241" s="223">
        <f t="shared" si="37"/>
        <v>0</v>
      </c>
    </row>
    <row r="242" s="223" customFormat="1" ht="16" customHeight="1" spans="1:6">
      <c r="A242" s="243">
        <v>2082102</v>
      </c>
      <c r="B242" s="265" t="s">
        <v>362</v>
      </c>
      <c r="C242" s="241">
        <v>232</v>
      </c>
      <c r="D242" s="242">
        <v>257</v>
      </c>
      <c r="E242" s="239">
        <f t="shared" ref="E242:E246" si="39">C242/D242*100</f>
        <v>90.3</v>
      </c>
      <c r="F242" s="223">
        <f t="shared" si="37"/>
        <v>-25</v>
      </c>
    </row>
    <row r="243" s="223" customFormat="1" ht="16" customHeight="1" spans="1:6">
      <c r="A243" s="235">
        <v>20825</v>
      </c>
      <c r="B243" s="251" t="s">
        <v>363</v>
      </c>
      <c r="C243" s="241">
        <v>138</v>
      </c>
      <c r="D243" s="242">
        <f>D245+D244</f>
        <v>138</v>
      </c>
      <c r="E243" s="239">
        <f t="shared" si="39"/>
        <v>100</v>
      </c>
      <c r="F243" s="223">
        <f t="shared" si="37"/>
        <v>0</v>
      </c>
    </row>
    <row r="244" s="223" customFormat="1" ht="16" customHeight="1" spans="1:6">
      <c r="A244" s="243">
        <v>2082501</v>
      </c>
      <c r="B244" s="265" t="s">
        <v>364</v>
      </c>
      <c r="C244" s="241">
        <v>8</v>
      </c>
      <c r="D244" s="242">
        <v>10</v>
      </c>
      <c r="E244" s="239">
        <f t="shared" si="39"/>
        <v>80</v>
      </c>
      <c r="F244" s="223">
        <f t="shared" si="37"/>
        <v>-2</v>
      </c>
    </row>
    <row r="245" s="223" customFormat="1" ht="16" customHeight="1" spans="1:6">
      <c r="A245" s="243">
        <v>2082502</v>
      </c>
      <c r="B245" s="265" t="s">
        <v>365</v>
      </c>
      <c r="C245" s="241">
        <v>130</v>
      </c>
      <c r="D245" s="242">
        <v>128</v>
      </c>
      <c r="E245" s="239">
        <f t="shared" si="39"/>
        <v>101.6</v>
      </c>
      <c r="F245" s="223">
        <f t="shared" si="37"/>
        <v>2</v>
      </c>
    </row>
    <row r="246" s="223" customFormat="1" ht="16" customHeight="1" spans="1:6">
      <c r="A246" s="235">
        <v>20826</v>
      </c>
      <c r="B246" s="272" t="s">
        <v>366</v>
      </c>
      <c r="C246" s="241">
        <v>9006</v>
      </c>
      <c r="D246" s="242">
        <v>8493</v>
      </c>
      <c r="E246" s="239">
        <f t="shared" si="39"/>
        <v>106</v>
      </c>
      <c r="F246" s="223">
        <f t="shared" si="37"/>
        <v>513</v>
      </c>
    </row>
    <row r="247" s="223" customFormat="1" ht="18" customHeight="1" spans="1:6">
      <c r="A247" s="243">
        <v>2082601</v>
      </c>
      <c r="B247" s="273" t="s">
        <v>367</v>
      </c>
      <c r="C247" s="241"/>
      <c r="D247" s="242"/>
      <c r="E247" s="239"/>
      <c r="F247" s="223">
        <f t="shared" si="37"/>
        <v>0</v>
      </c>
    </row>
    <row r="248" s="223" customFormat="1" ht="18" customHeight="1" spans="1:6">
      <c r="A248" s="243">
        <v>2082602</v>
      </c>
      <c r="B248" s="265" t="s">
        <v>368</v>
      </c>
      <c r="C248" s="241">
        <v>9006</v>
      </c>
      <c r="D248" s="242">
        <v>8493</v>
      </c>
      <c r="E248" s="239">
        <f t="shared" ref="E248:E252" si="40">C248/D248*100</f>
        <v>106</v>
      </c>
      <c r="F248" s="223">
        <f t="shared" si="37"/>
        <v>513</v>
      </c>
    </row>
    <row r="249" s="223" customFormat="1" ht="18" customHeight="1" spans="1:6">
      <c r="A249" s="235">
        <v>20828</v>
      </c>
      <c r="B249" s="272" t="s">
        <v>369</v>
      </c>
      <c r="C249" s="241">
        <v>320</v>
      </c>
      <c r="D249" s="242">
        <f>D250+D251+D252</f>
        <v>309</v>
      </c>
      <c r="E249" s="239">
        <f t="shared" si="40"/>
        <v>103.6</v>
      </c>
      <c r="F249" s="223">
        <f t="shared" si="37"/>
        <v>11</v>
      </c>
    </row>
    <row r="250" s="223" customFormat="1" ht="18" customHeight="1" spans="1:6">
      <c r="A250" s="243">
        <v>2082801</v>
      </c>
      <c r="B250" s="273" t="s">
        <v>370</v>
      </c>
      <c r="C250" s="241">
        <v>176</v>
      </c>
      <c r="D250" s="242">
        <v>175</v>
      </c>
      <c r="E250" s="239">
        <f t="shared" si="40"/>
        <v>100.6</v>
      </c>
      <c r="F250" s="223">
        <f t="shared" si="37"/>
        <v>1</v>
      </c>
    </row>
    <row r="251" s="223" customFormat="1" ht="18" customHeight="1" spans="1:6">
      <c r="A251" s="243">
        <v>2082804</v>
      </c>
      <c r="B251" s="273" t="s">
        <v>371</v>
      </c>
      <c r="C251" s="241">
        <v>75</v>
      </c>
      <c r="D251" s="242">
        <v>65</v>
      </c>
      <c r="E251" s="239">
        <f t="shared" si="40"/>
        <v>115.4</v>
      </c>
      <c r="F251" s="223">
        <f t="shared" si="37"/>
        <v>10</v>
      </c>
    </row>
    <row r="252" s="223" customFormat="1" ht="18" customHeight="1" spans="1:6">
      <c r="A252" s="243">
        <v>2082899</v>
      </c>
      <c r="B252" s="274" t="s">
        <v>372</v>
      </c>
      <c r="C252" s="241">
        <v>69</v>
      </c>
      <c r="D252" s="242">
        <v>69</v>
      </c>
      <c r="E252" s="239">
        <f t="shared" si="40"/>
        <v>100</v>
      </c>
      <c r="F252" s="223">
        <f t="shared" si="37"/>
        <v>0</v>
      </c>
    </row>
    <row r="253" s="223" customFormat="1" ht="18" customHeight="1" spans="1:6">
      <c r="A253" s="235">
        <v>20830</v>
      </c>
      <c r="B253" s="271" t="s">
        <v>373</v>
      </c>
      <c r="C253" s="241"/>
      <c r="D253" s="242"/>
      <c r="E253" s="239"/>
      <c r="F253" s="223">
        <f t="shared" si="37"/>
        <v>0</v>
      </c>
    </row>
    <row r="254" s="223" customFormat="1" ht="16" customHeight="1" spans="1:6">
      <c r="A254" s="243">
        <v>2083099</v>
      </c>
      <c r="B254" s="244" t="s">
        <v>374</v>
      </c>
      <c r="C254" s="241"/>
      <c r="D254" s="242"/>
      <c r="E254" s="239"/>
      <c r="F254" s="223">
        <f t="shared" si="37"/>
        <v>0</v>
      </c>
    </row>
    <row r="255" s="223" customFormat="1" ht="16" customHeight="1" spans="1:6">
      <c r="A255" s="235">
        <v>20899</v>
      </c>
      <c r="B255" s="247" t="s">
        <v>375</v>
      </c>
      <c r="C255" s="241">
        <v>1479</v>
      </c>
      <c r="D255" s="242">
        <v>3572</v>
      </c>
      <c r="E255" s="239">
        <f t="shared" ref="E253:E261" si="41">C255/D255*100</f>
        <v>41.4</v>
      </c>
      <c r="F255" s="223">
        <f t="shared" si="37"/>
        <v>-2093</v>
      </c>
    </row>
    <row r="256" s="223" customFormat="1" ht="16" customHeight="1" spans="1:6">
      <c r="A256" s="243">
        <v>2089999</v>
      </c>
      <c r="B256" s="275" t="s">
        <v>376</v>
      </c>
      <c r="C256" s="241">
        <v>1479</v>
      </c>
      <c r="D256" s="242">
        <v>3572</v>
      </c>
      <c r="E256" s="239">
        <f t="shared" si="41"/>
        <v>41.4</v>
      </c>
      <c r="F256" s="223">
        <f t="shared" si="37"/>
        <v>-2093</v>
      </c>
    </row>
    <row r="257" s="223" customFormat="1" ht="16" customHeight="1" spans="1:6">
      <c r="A257" s="235">
        <v>210</v>
      </c>
      <c r="B257" s="276" t="s">
        <v>377</v>
      </c>
      <c r="C257" s="237">
        <f>C258+C260+C265+C269+C276+C279+C283+C287+C290+C294+C297+C299+C301</f>
        <v>20690</v>
      </c>
      <c r="D257" s="238">
        <f>D258+D260+D265+D269+D276+D279+D283+D287+D290+D294+D297+D301</f>
        <v>17664</v>
      </c>
      <c r="E257" s="239">
        <f t="shared" si="41"/>
        <v>117.1</v>
      </c>
      <c r="F257" s="223">
        <f t="shared" si="37"/>
        <v>3026</v>
      </c>
    </row>
    <row r="258" s="223" customFormat="1" ht="16" customHeight="1" spans="1:6">
      <c r="A258" s="235">
        <v>21001</v>
      </c>
      <c r="B258" s="247" t="s">
        <v>378</v>
      </c>
      <c r="C258" s="241">
        <v>754</v>
      </c>
      <c r="D258" s="242">
        <v>848</v>
      </c>
      <c r="E258" s="239">
        <f t="shared" si="41"/>
        <v>88.9</v>
      </c>
      <c r="F258" s="223">
        <f t="shared" si="37"/>
        <v>-94</v>
      </c>
    </row>
    <row r="259" s="223" customFormat="1" ht="16" customHeight="1" spans="1:6">
      <c r="A259" s="243">
        <v>2100101</v>
      </c>
      <c r="B259" s="244" t="s">
        <v>158</v>
      </c>
      <c r="C259" s="241">
        <v>754</v>
      </c>
      <c r="D259" s="242">
        <v>848</v>
      </c>
      <c r="E259" s="239">
        <f t="shared" si="41"/>
        <v>88.9</v>
      </c>
      <c r="F259" s="223">
        <f t="shared" si="37"/>
        <v>-94</v>
      </c>
    </row>
    <row r="260" s="223" customFormat="1" ht="16" customHeight="1" spans="1:6">
      <c r="A260" s="235">
        <v>21002</v>
      </c>
      <c r="B260" s="247" t="s">
        <v>379</v>
      </c>
      <c r="C260" s="241">
        <v>681</v>
      </c>
      <c r="D260" s="242">
        <f>SUM(D261:D264)</f>
        <v>769</v>
      </c>
      <c r="E260" s="239">
        <f t="shared" si="41"/>
        <v>88.6</v>
      </c>
      <c r="F260" s="223">
        <f t="shared" si="37"/>
        <v>-88</v>
      </c>
    </row>
    <row r="261" s="223" customFormat="1" ht="16" customHeight="1" spans="1:6">
      <c r="A261" s="243">
        <v>2100201</v>
      </c>
      <c r="B261" s="244" t="s">
        <v>380</v>
      </c>
      <c r="C261" s="241">
        <v>51</v>
      </c>
      <c r="D261" s="242">
        <v>51</v>
      </c>
      <c r="E261" s="239">
        <f t="shared" si="41"/>
        <v>100</v>
      </c>
      <c r="F261" s="223">
        <f t="shared" si="37"/>
        <v>0</v>
      </c>
    </row>
    <row r="262" s="223" customFormat="1" ht="16" customHeight="1" spans="1:6">
      <c r="A262" s="243">
        <v>2100202</v>
      </c>
      <c r="B262" s="244" t="s">
        <v>381</v>
      </c>
      <c r="C262" s="241">
        <v>18</v>
      </c>
      <c r="D262" s="242">
        <v>18</v>
      </c>
      <c r="E262" s="239">
        <v>100</v>
      </c>
      <c r="F262" s="223">
        <f t="shared" si="37"/>
        <v>0</v>
      </c>
    </row>
    <row r="263" s="223" customFormat="1" ht="16" customHeight="1" spans="1:6">
      <c r="A263" s="243">
        <v>2100205</v>
      </c>
      <c r="B263" s="244" t="s">
        <v>382</v>
      </c>
      <c r="C263" s="241">
        <v>142</v>
      </c>
      <c r="D263" s="242">
        <v>180</v>
      </c>
      <c r="E263" s="239">
        <f t="shared" ref="E263:E266" si="42">C263/D263*100</f>
        <v>78.9</v>
      </c>
      <c r="F263" s="223">
        <f t="shared" si="37"/>
        <v>-38</v>
      </c>
    </row>
    <row r="264" s="223" customFormat="1" ht="16" customHeight="1" spans="1:6">
      <c r="A264" s="243">
        <v>2100299</v>
      </c>
      <c r="B264" s="244" t="s">
        <v>383</v>
      </c>
      <c r="C264" s="241">
        <v>470</v>
      </c>
      <c r="D264" s="242">
        <v>520</v>
      </c>
      <c r="E264" s="239">
        <f t="shared" si="42"/>
        <v>90.4</v>
      </c>
      <c r="F264" s="223">
        <f t="shared" si="37"/>
        <v>-50</v>
      </c>
    </row>
    <row r="265" s="223" customFormat="1" ht="16" customHeight="1" spans="1:6">
      <c r="A265" s="235">
        <v>21003</v>
      </c>
      <c r="B265" s="247" t="s">
        <v>384</v>
      </c>
      <c r="C265" s="241">
        <v>4189</v>
      </c>
      <c r="D265" s="242">
        <f>SUM(D266:D268)</f>
        <v>4031</v>
      </c>
      <c r="E265" s="239">
        <f t="shared" si="42"/>
        <v>103.9</v>
      </c>
      <c r="F265" s="223">
        <f t="shared" si="37"/>
        <v>158</v>
      </c>
    </row>
    <row r="266" s="223" customFormat="1" ht="16" customHeight="1" spans="1:6">
      <c r="A266" s="243">
        <v>2100301</v>
      </c>
      <c r="B266" s="244" t="s">
        <v>385</v>
      </c>
      <c r="C266" s="241">
        <v>37</v>
      </c>
      <c r="D266" s="242">
        <v>37</v>
      </c>
      <c r="E266" s="239">
        <f t="shared" si="42"/>
        <v>100</v>
      </c>
      <c r="F266" s="223">
        <f t="shared" si="37"/>
        <v>0</v>
      </c>
    </row>
    <row r="267" s="223" customFormat="1" ht="16" customHeight="1" spans="1:6">
      <c r="A267" s="243">
        <v>2100302</v>
      </c>
      <c r="B267" s="244" t="s">
        <v>386</v>
      </c>
      <c r="C267" s="241">
        <v>3994</v>
      </c>
      <c r="D267" s="242">
        <v>3848</v>
      </c>
      <c r="E267" s="239">
        <f t="shared" ref="E267:E275" si="43">C267/D267*100</f>
        <v>103.8</v>
      </c>
      <c r="F267" s="223">
        <f t="shared" si="37"/>
        <v>146</v>
      </c>
    </row>
    <row r="268" s="223" customFormat="1" ht="16" customHeight="1" spans="1:6">
      <c r="A268" s="243">
        <v>2100399</v>
      </c>
      <c r="B268" s="244" t="s">
        <v>387</v>
      </c>
      <c r="C268" s="241">
        <v>158</v>
      </c>
      <c r="D268" s="242">
        <v>146</v>
      </c>
      <c r="E268" s="239">
        <f t="shared" si="43"/>
        <v>108.2</v>
      </c>
      <c r="F268" s="223">
        <f t="shared" si="37"/>
        <v>12</v>
      </c>
    </row>
    <row r="269" s="223" customFormat="1" ht="16" customHeight="1" spans="1:6">
      <c r="A269" s="235">
        <v>21004</v>
      </c>
      <c r="B269" s="247" t="s">
        <v>388</v>
      </c>
      <c r="C269" s="241">
        <v>4445</v>
      </c>
      <c r="D269" s="242">
        <f>SUM(D270:D275)</f>
        <v>2541</v>
      </c>
      <c r="E269" s="239">
        <f t="shared" si="43"/>
        <v>174.9</v>
      </c>
      <c r="F269" s="223">
        <f t="shared" si="37"/>
        <v>1904</v>
      </c>
    </row>
    <row r="270" s="223" customFormat="1" ht="16" customHeight="1" spans="1:6">
      <c r="A270" s="243">
        <v>2100401</v>
      </c>
      <c r="B270" s="244" t="s">
        <v>389</v>
      </c>
      <c r="C270" s="241">
        <v>970</v>
      </c>
      <c r="D270" s="242">
        <v>786</v>
      </c>
      <c r="E270" s="239">
        <f t="shared" si="43"/>
        <v>123.4</v>
      </c>
      <c r="F270" s="223">
        <f t="shared" si="37"/>
        <v>184</v>
      </c>
    </row>
    <row r="271" s="223" customFormat="1" ht="16" customHeight="1" spans="1:6">
      <c r="A271" s="243">
        <v>2100402</v>
      </c>
      <c r="B271" s="244" t="s">
        <v>390</v>
      </c>
      <c r="C271" s="241"/>
      <c r="D271" s="242">
        <v>196</v>
      </c>
      <c r="E271" s="239">
        <f t="shared" si="43"/>
        <v>0</v>
      </c>
      <c r="F271" s="223">
        <f t="shared" si="37"/>
        <v>-196</v>
      </c>
    </row>
    <row r="272" s="223" customFormat="1" ht="16" customHeight="1" spans="1:6">
      <c r="A272" s="243">
        <v>2100403</v>
      </c>
      <c r="B272" s="244" t="s">
        <v>391</v>
      </c>
      <c r="C272" s="241">
        <v>60</v>
      </c>
      <c r="D272" s="242">
        <v>60</v>
      </c>
      <c r="E272" s="239">
        <f t="shared" si="43"/>
        <v>100</v>
      </c>
      <c r="F272" s="223">
        <f t="shared" si="37"/>
        <v>0</v>
      </c>
    </row>
    <row r="273" s="223" customFormat="1" ht="16" customHeight="1" spans="1:6">
      <c r="A273" s="243">
        <v>2100408</v>
      </c>
      <c r="B273" s="244" t="s">
        <v>392</v>
      </c>
      <c r="C273" s="241">
        <v>3067</v>
      </c>
      <c r="D273" s="242">
        <v>1128</v>
      </c>
      <c r="E273" s="239">
        <f t="shared" si="43"/>
        <v>271.9</v>
      </c>
      <c r="F273" s="223">
        <f t="shared" si="37"/>
        <v>1939</v>
      </c>
    </row>
    <row r="274" s="223" customFormat="1" ht="16" customHeight="1" spans="1:6">
      <c r="A274" s="243">
        <v>2100409</v>
      </c>
      <c r="B274" s="244" t="s">
        <v>393</v>
      </c>
      <c r="C274" s="241">
        <v>263</v>
      </c>
      <c r="D274" s="242">
        <v>268</v>
      </c>
      <c r="E274" s="239">
        <f t="shared" si="43"/>
        <v>98.1</v>
      </c>
      <c r="F274" s="223">
        <f t="shared" si="37"/>
        <v>-5</v>
      </c>
    </row>
    <row r="275" s="223" customFormat="1" ht="16" customHeight="1" spans="1:6">
      <c r="A275" s="243">
        <v>2100499</v>
      </c>
      <c r="B275" s="244" t="s">
        <v>394</v>
      </c>
      <c r="C275" s="241">
        <v>86</v>
      </c>
      <c r="D275" s="242">
        <v>103</v>
      </c>
      <c r="E275" s="239">
        <f t="shared" si="43"/>
        <v>83.5</v>
      </c>
      <c r="F275" s="223">
        <f t="shared" si="37"/>
        <v>-17</v>
      </c>
    </row>
    <row r="276" s="223" customFormat="1" ht="16" customHeight="1" spans="1:6">
      <c r="A276" s="235">
        <v>21017</v>
      </c>
      <c r="B276" s="247" t="s">
        <v>395</v>
      </c>
      <c r="C276" s="241">
        <v>73</v>
      </c>
      <c r="D276" s="242">
        <v>145</v>
      </c>
      <c r="E276" s="239">
        <f t="shared" ref="E276:E284" si="44">C276/D276*100</f>
        <v>50.3</v>
      </c>
      <c r="F276" s="223">
        <f t="shared" si="37"/>
        <v>-72</v>
      </c>
    </row>
    <row r="277" s="223" customFormat="1" ht="16" customHeight="1" spans="1:6">
      <c r="A277" s="243">
        <v>2101704</v>
      </c>
      <c r="B277" s="244" t="s">
        <v>396</v>
      </c>
      <c r="C277" s="241">
        <v>73</v>
      </c>
      <c r="D277" s="242">
        <v>145</v>
      </c>
      <c r="E277" s="239">
        <f t="shared" si="44"/>
        <v>50.3</v>
      </c>
      <c r="F277" s="223">
        <f t="shared" si="37"/>
        <v>-72</v>
      </c>
    </row>
    <row r="278" s="223" customFormat="1" ht="16" customHeight="1" spans="1:6">
      <c r="A278" s="243">
        <v>2101799</v>
      </c>
      <c r="B278" s="244" t="s">
        <v>397</v>
      </c>
      <c r="C278" s="241"/>
      <c r="D278" s="242"/>
      <c r="E278" s="239"/>
      <c r="F278" s="223">
        <f t="shared" si="37"/>
        <v>0</v>
      </c>
    </row>
    <row r="279" s="223" customFormat="1" ht="16" customHeight="1" spans="1:6">
      <c r="A279" s="235">
        <v>21007</v>
      </c>
      <c r="B279" s="247" t="s">
        <v>398</v>
      </c>
      <c r="C279" s="241">
        <v>5954</v>
      </c>
      <c r="D279" s="242">
        <f>SUM(D280:D282)</f>
        <v>5707</v>
      </c>
      <c r="E279" s="239">
        <f t="shared" si="44"/>
        <v>104.3</v>
      </c>
      <c r="F279" s="223">
        <f t="shared" si="37"/>
        <v>247</v>
      </c>
    </row>
    <row r="280" s="223" customFormat="1" ht="16" customHeight="1" spans="1:6">
      <c r="A280" s="243">
        <v>2100716</v>
      </c>
      <c r="B280" s="244" t="s">
        <v>399</v>
      </c>
      <c r="C280" s="241">
        <v>1451</v>
      </c>
      <c r="D280" s="242">
        <v>1458</v>
      </c>
      <c r="E280" s="239">
        <f t="shared" si="44"/>
        <v>99.5</v>
      </c>
      <c r="F280" s="223">
        <f t="shared" si="37"/>
        <v>-7</v>
      </c>
    </row>
    <row r="281" s="223" customFormat="1" ht="16" customHeight="1" spans="1:6">
      <c r="A281" s="243">
        <v>2100717</v>
      </c>
      <c r="B281" s="244" t="s">
        <v>400</v>
      </c>
      <c r="C281" s="241">
        <v>3518</v>
      </c>
      <c r="D281" s="242">
        <v>3270</v>
      </c>
      <c r="E281" s="239">
        <f t="shared" si="44"/>
        <v>107.6</v>
      </c>
      <c r="F281" s="223">
        <f t="shared" si="37"/>
        <v>248</v>
      </c>
    </row>
    <row r="282" s="223" customFormat="1" ht="16" customHeight="1" spans="1:6">
      <c r="A282" s="243">
        <v>2100799</v>
      </c>
      <c r="B282" s="244" t="s">
        <v>401</v>
      </c>
      <c r="C282" s="241">
        <v>986</v>
      </c>
      <c r="D282" s="242">
        <v>979</v>
      </c>
      <c r="E282" s="239">
        <f t="shared" si="44"/>
        <v>100.7</v>
      </c>
      <c r="F282" s="223">
        <f t="shared" si="37"/>
        <v>7</v>
      </c>
    </row>
    <row r="283" s="223" customFormat="1" ht="16" customHeight="1" spans="1:6">
      <c r="A283" s="235">
        <v>21011</v>
      </c>
      <c r="B283" s="247" t="s">
        <v>402</v>
      </c>
      <c r="C283" s="241">
        <v>150</v>
      </c>
      <c r="D283" s="242">
        <v>150</v>
      </c>
      <c r="E283" s="239">
        <f t="shared" si="44"/>
        <v>100</v>
      </c>
      <c r="F283" s="223">
        <f t="shared" si="37"/>
        <v>0</v>
      </c>
    </row>
    <row r="284" s="223" customFormat="1" ht="16" customHeight="1" spans="1:6">
      <c r="A284" s="243">
        <v>2101101</v>
      </c>
      <c r="B284" s="244" t="s">
        <v>403</v>
      </c>
      <c r="C284" s="241">
        <v>150</v>
      </c>
      <c r="D284" s="242">
        <v>150</v>
      </c>
      <c r="E284" s="239">
        <f t="shared" si="44"/>
        <v>100</v>
      </c>
      <c r="F284" s="223">
        <f t="shared" si="37"/>
        <v>0</v>
      </c>
    </row>
    <row r="285" s="223" customFormat="1" ht="16" customHeight="1" spans="1:6">
      <c r="A285" s="243">
        <v>2101102</v>
      </c>
      <c r="B285" s="244" t="s">
        <v>404</v>
      </c>
      <c r="C285" s="241"/>
      <c r="D285" s="242"/>
      <c r="E285" s="239"/>
      <c r="F285" s="223">
        <f t="shared" si="37"/>
        <v>0</v>
      </c>
    </row>
    <row r="286" s="223" customFormat="1" ht="15" customHeight="1" spans="1:6">
      <c r="A286" s="243">
        <v>2101103</v>
      </c>
      <c r="B286" s="277" t="s">
        <v>405</v>
      </c>
      <c r="C286" s="241"/>
      <c r="D286" s="242"/>
      <c r="E286" s="239"/>
      <c r="F286" s="223">
        <f t="shared" si="37"/>
        <v>0</v>
      </c>
    </row>
    <row r="287" s="223" customFormat="1" ht="16" customHeight="1" spans="1:6">
      <c r="A287" s="235">
        <v>21012</v>
      </c>
      <c r="B287" s="247" t="s">
        <v>406</v>
      </c>
      <c r="C287" s="241">
        <v>3450</v>
      </c>
      <c r="D287" s="242">
        <v>3202</v>
      </c>
      <c r="E287" s="239">
        <f>C287/D287*100</f>
        <v>107.7</v>
      </c>
      <c r="F287" s="223">
        <f t="shared" si="37"/>
        <v>248</v>
      </c>
    </row>
    <row r="288" s="223" customFormat="1" ht="16" customHeight="1" spans="1:6">
      <c r="A288" s="243">
        <v>2101201</v>
      </c>
      <c r="B288" s="244" t="s">
        <v>407</v>
      </c>
      <c r="C288" s="241"/>
      <c r="D288" s="242"/>
      <c r="E288" s="239"/>
      <c r="F288" s="223">
        <f t="shared" si="37"/>
        <v>0</v>
      </c>
    </row>
    <row r="289" s="223" customFormat="1" ht="16" customHeight="1" spans="1:6">
      <c r="A289" s="243">
        <v>2101202</v>
      </c>
      <c r="B289" s="244" t="s">
        <v>408</v>
      </c>
      <c r="C289" s="241">
        <v>3450</v>
      </c>
      <c r="D289" s="242">
        <v>3202</v>
      </c>
      <c r="E289" s="239">
        <f t="shared" ref="E288:E293" si="45">C289/D289*100</f>
        <v>107.7</v>
      </c>
      <c r="F289" s="223">
        <f t="shared" si="37"/>
        <v>248</v>
      </c>
    </row>
    <row r="290" s="223" customFormat="1" ht="16" customHeight="1" spans="1:6">
      <c r="A290" s="235">
        <v>21013</v>
      </c>
      <c r="B290" s="247" t="s">
        <v>409</v>
      </c>
      <c r="C290" s="241">
        <v>850</v>
      </c>
      <c r="D290" s="242">
        <f>SUM(D291:D293)</f>
        <v>176</v>
      </c>
      <c r="E290" s="239">
        <f t="shared" si="45"/>
        <v>483</v>
      </c>
      <c r="F290" s="223">
        <f t="shared" si="37"/>
        <v>674</v>
      </c>
    </row>
    <row r="291" s="223" customFormat="1" ht="16" customHeight="1" spans="1:6">
      <c r="A291" s="243">
        <v>2101301</v>
      </c>
      <c r="B291" s="252" t="s">
        <v>410</v>
      </c>
      <c r="C291" s="241">
        <v>806</v>
      </c>
      <c r="D291" s="242">
        <v>132</v>
      </c>
      <c r="E291" s="239">
        <f t="shared" si="45"/>
        <v>610.6</v>
      </c>
      <c r="F291" s="223">
        <f t="shared" ref="F291:F298" si="46">C291-D291</f>
        <v>674</v>
      </c>
    </row>
    <row r="292" s="223" customFormat="1" ht="16" customHeight="1" spans="1:6">
      <c r="A292" s="243">
        <v>2101302</v>
      </c>
      <c r="B292" s="244" t="s">
        <v>411</v>
      </c>
      <c r="C292" s="241">
        <v>10</v>
      </c>
      <c r="D292" s="242">
        <v>10</v>
      </c>
      <c r="E292" s="239">
        <f t="shared" si="45"/>
        <v>100</v>
      </c>
      <c r="F292" s="223">
        <f t="shared" si="46"/>
        <v>0</v>
      </c>
    </row>
    <row r="293" s="223" customFormat="1" ht="16" customHeight="1" spans="1:6">
      <c r="A293" s="243">
        <v>2101399</v>
      </c>
      <c r="B293" s="244" t="s">
        <v>412</v>
      </c>
      <c r="C293" s="241">
        <v>34</v>
      </c>
      <c r="D293" s="242">
        <v>34</v>
      </c>
      <c r="E293" s="239">
        <f t="shared" si="45"/>
        <v>100</v>
      </c>
      <c r="F293" s="223">
        <f t="shared" si="46"/>
        <v>0</v>
      </c>
    </row>
    <row r="294" s="223" customFormat="1" ht="16" customHeight="1" spans="1:6">
      <c r="A294" s="235">
        <v>21014</v>
      </c>
      <c r="B294" s="247" t="s">
        <v>413</v>
      </c>
      <c r="C294" s="241">
        <v>42</v>
      </c>
      <c r="D294" s="242">
        <f>D295+D296</f>
        <v>42</v>
      </c>
      <c r="E294" s="239">
        <f t="shared" ref="E294:E303" si="47">C294/D294*100</f>
        <v>100</v>
      </c>
      <c r="F294" s="223">
        <f t="shared" si="46"/>
        <v>0</v>
      </c>
    </row>
    <row r="295" s="223" customFormat="1" ht="16" customHeight="1" spans="1:6">
      <c r="A295" s="243">
        <v>2101401</v>
      </c>
      <c r="B295" s="245" t="s">
        <v>414</v>
      </c>
      <c r="C295" s="241">
        <v>42</v>
      </c>
      <c r="D295" s="242">
        <v>42</v>
      </c>
      <c r="E295" s="239">
        <f t="shared" si="47"/>
        <v>100</v>
      </c>
      <c r="F295" s="223">
        <f t="shared" si="46"/>
        <v>0</v>
      </c>
    </row>
    <row r="296" s="223" customFormat="1" ht="16" customHeight="1" spans="1:6">
      <c r="A296" s="243">
        <v>2101499</v>
      </c>
      <c r="B296" s="245" t="s">
        <v>415</v>
      </c>
      <c r="C296" s="241">
        <v>0</v>
      </c>
      <c r="D296" s="242">
        <v>0</v>
      </c>
      <c r="E296" s="239" t="e">
        <f t="shared" si="47"/>
        <v>#DIV/0!</v>
      </c>
      <c r="F296" s="223">
        <f t="shared" si="46"/>
        <v>0</v>
      </c>
    </row>
    <row r="297" s="223" customFormat="1" ht="16" customHeight="1" spans="1:6">
      <c r="A297" s="235">
        <v>21016</v>
      </c>
      <c r="B297" s="262" t="s">
        <v>416</v>
      </c>
      <c r="C297" s="241"/>
      <c r="D297" s="242">
        <v>32</v>
      </c>
      <c r="E297" s="239">
        <f t="shared" si="47"/>
        <v>0</v>
      </c>
      <c r="F297" s="223">
        <f t="shared" si="46"/>
        <v>-32</v>
      </c>
    </row>
    <row r="298" s="223" customFormat="1" ht="16" customHeight="1" spans="1:6">
      <c r="A298" s="243">
        <v>2101601</v>
      </c>
      <c r="B298" s="278" t="s">
        <v>417</v>
      </c>
      <c r="C298" s="241"/>
      <c r="D298" s="242">
        <v>32</v>
      </c>
      <c r="E298" s="239">
        <f t="shared" si="47"/>
        <v>0</v>
      </c>
      <c r="F298" s="223">
        <f t="shared" si="46"/>
        <v>-32</v>
      </c>
    </row>
    <row r="299" s="223" customFormat="1" ht="16" customHeight="1" spans="1:5">
      <c r="A299" s="235">
        <v>21019</v>
      </c>
      <c r="B299" s="262" t="s">
        <v>418</v>
      </c>
      <c r="C299" s="241">
        <v>50</v>
      </c>
      <c r="D299" s="242"/>
      <c r="E299" s="239" t="e">
        <f t="shared" si="47"/>
        <v>#DIV/0!</v>
      </c>
    </row>
    <row r="300" s="223" customFormat="1" ht="16" customHeight="1" spans="1:5">
      <c r="A300" s="243">
        <v>2101999</v>
      </c>
      <c r="B300" s="278" t="s">
        <v>419</v>
      </c>
      <c r="C300" s="241">
        <v>50</v>
      </c>
      <c r="D300" s="242"/>
      <c r="E300" s="239" t="e">
        <f t="shared" si="47"/>
        <v>#DIV/0!</v>
      </c>
    </row>
    <row r="301" s="223" customFormat="1" ht="16" customHeight="1" spans="1:6">
      <c r="A301" s="235">
        <v>21099</v>
      </c>
      <c r="B301" s="247" t="s">
        <v>420</v>
      </c>
      <c r="C301" s="241">
        <v>52</v>
      </c>
      <c r="D301" s="242">
        <v>21</v>
      </c>
      <c r="E301" s="239">
        <f t="shared" si="47"/>
        <v>247.6</v>
      </c>
      <c r="F301" s="223">
        <f t="shared" ref="F301:F311" si="48">C301-D301</f>
        <v>31</v>
      </c>
    </row>
    <row r="302" s="223" customFormat="1" ht="16" customHeight="1" spans="1:6">
      <c r="A302" s="243">
        <v>2109999</v>
      </c>
      <c r="B302" s="244" t="s">
        <v>421</v>
      </c>
      <c r="C302" s="241">
        <v>52</v>
      </c>
      <c r="D302" s="242">
        <v>21</v>
      </c>
      <c r="E302" s="239">
        <f t="shared" si="47"/>
        <v>247.6</v>
      </c>
      <c r="F302" s="223">
        <f t="shared" si="48"/>
        <v>31</v>
      </c>
    </row>
    <row r="303" s="223" customFormat="1" ht="16" customHeight="1" spans="1:6">
      <c r="A303" s="235">
        <v>211</v>
      </c>
      <c r="B303" s="247" t="s">
        <v>422</v>
      </c>
      <c r="C303" s="241">
        <f>C304+C308+C312+C315+C317</f>
        <v>5588</v>
      </c>
      <c r="D303" s="242">
        <f>D304+D308+D317+D312</f>
        <v>6643</v>
      </c>
      <c r="E303" s="239">
        <f t="shared" si="47"/>
        <v>84.1</v>
      </c>
      <c r="F303" s="223">
        <f t="shared" si="48"/>
        <v>-1055</v>
      </c>
    </row>
    <row r="304" s="223" customFormat="1" ht="16" customHeight="1" spans="1:6">
      <c r="A304" s="235">
        <v>21101</v>
      </c>
      <c r="B304" s="247" t="s">
        <v>423</v>
      </c>
      <c r="C304" s="241"/>
      <c r="D304" s="242"/>
      <c r="E304" s="239"/>
      <c r="F304" s="223">
        <f t="shared" si="48"/>
        <v>0</v>
      </c>
    </row>
    <row r="305" s="223" customFormat="1" ht="16" customHeight="1" spans="1:6">
      <c r="A305" s="243">
        <v>2110101</v>
      </c>
      <c r="B305" s="244" t="s">
        <v>158</v>
      </c>
      <c r="C305" s="241"/>
      <c r="D305" s="242"/>
      <c r="E305" s="239"/>
      <c r="F305" s="223">
        <f t="shared" si="48"/>
        <v>0</v>
      </c>
    </row>
    <row r="306" s="223" customFormat="1" ht="16" customHeight="1" spans="1:6">
      <c r="A306" s="248"/>
      <c r="B306" s="244" t="s">
        <v>424</v>
      </c>
      <c r="C306" s="241"/>
      <c r="D306" s="242"/>
      <c r="E306" s="239"/>
      <c r="F306" s="223">
        <f t="shared" si="48"/>
        <v>0</v>
      </c>
    </row>
    <row r="307" s="223" customFormat="1" ht="16" customHeight="1" spans="1:6">
      <c r="A307" s="243">
        <v>2110199</v>
      </c>
      <c r="B307" s="245" t="s">
        <v>425</v>
      </c>
      <c r="C307" s="241"/>
      <c r="D307" s="242"/>
      <c r="E307" s="239"/>
      <c r="F307" s="223">
        <f t="shared" si="48"/>
        <v>0</v>
      </c>
    </row>
    <row r="308" s="223" customFormat="1" ht="16" customHeight="1" spans="1:6">
      <c r="A308" s="235">
        <v>21103</v>
      </c>
      <c r="B308" s="276" t="s">
        <v>426</v>
      </c>
      <c r="C308" s="241">
        <v>3500</v>
      </c>
      <c r="D308" s="242">
        <f>D309+D310</f>
        <v>6288</v>
      </c>
      <c r="E308" s="239">
        <f t="shared" ref="E308:E313" si="49">C308/D308*100</f>
        <v>55.7</v>
      </c>
      <c r="F308" s="223">
        <f t="shared" si="48"/>
        <v>-2788</v>
      </c>
    </row>
    <row r="309" s="223" customFormat="1" ht="16" customHeight="1" spans="1:6">
      <c r="A309" s="243">
        <v>2110302</v>
      </c>
      <c r="B309" s="244" t="s">
        <v>427</v>
      </c>
      <c r="C309" s="241">
        <v>3500</v>
      </c>
      <c r="D309" s="242">
        <v>4313</v>
      </c>
      <c r="E309" s="239">
        <f t="shared" si="49"/>
        <v>81.2</v>
      </c>
      <c r="F309" s="223">
        <f t="shared" si="48"/>
        <v>-813</v>
      </c>
    </row>
    <row r="310" s="223" customFormat="1" ht="16" customHeight="1" spans="1:6">
      <c r="A310" s="243">
        <v>2110307</v>
      </c>
      <c r="B310" s="266" t="s">
        <v>428</v>
      </c>
      <c r="C310" s="241"/>
      <c r="D310" s="242">
        <v>1975</v>
      </c>
      <c r="E310" s="239">
        <f t="shared" si="49"/>
        <v>0</v>
      </c>
      <c r="F310" s="223">
        <f t="shared" si="48"/>
        <v>-1975</v>
      </c>
    </row>
    <row r="311" s="223" customFormat="1" ht="16" customHeight="1" spans="1:6">
      <c r="A311" s="243">
        <v>2110399</v>
      </c>
      <c r="B311" s="252" t="s">
        <v>429</v>
      </c>
      <c r="C311" s="237"/>
      <c r="D311" s="238"/>
      <c r="E311" s="239"/>
      <c r="F311" s="223">
        <f t="shared" si="48"/>
        <v>0</v>
      </c>
    </row>
    <row r="312" s="223" customFormat="1" ht="16" customHeight="1" spans="1:5">
      <c r="A312" s="235">
        <v>21104</v>
      </c>
      <c r="B312" s="276" t="s">
        <v>430</v>
      </c>
      <c r="C312" s="237">
        <v>700</v>
      </c>
      <c r="D312" s="238">
        <v>355</v>
      </c>
      <c r="E312" s="239">
        <f t="shared" si="49"/>
        <v>197.2</v>
      </c>
    </row>
    <row r="313" s="223" customFormat="1" ht="16" customHeight="1" spans="1:5">
      <c r="A313" s="243">
        <v>2110402</v>
      </c>
      <c r="B313" s="266" t="s">
        <v>431</v>
      </c>
      <c r="C313" s="237">
        <v>700</v>
      </c>
      <c r="D313" s="238">
        <v>355</v>
      </c>
      <c r="E313" s="239">
        <f t="shared" si="49"/>
        <v>197.2</v>
      </c>
    </row>
    <row r="314" s="223" customFormat="1" ht="16" customHeight="1" spans="1:5">
      <c r="A314" s="243">
        <v>2110499</v>
      </c>
      <c r="B314" s="266" t="s">
        <v>432</v>
      </c>
      <c r="C314" s="237"/>
      <c r="D314" s="238"/>
      <c r="E314" s="239"/>
    </row>
    <row r="315" s="223" customFormat="1" ht="16" customHeight="1" spans="1:5">
      <c r="A315" s="235">
        <v>21105</v>
      </c>
      <c r="B315" s="276" t="s">
        <v>433</v>
      </c>
      <c r="C315" s="237">
        <v>1388</v>
      </c>
      <c r="D315" s="238"/>
      <c r="E315" s="239" t="e">
        <f>C315/D315*100</f>
        <v>#DIV/0!</v>
      </c>
    </row>
    <row r="316" s="223" customFormat="1" ht="16" customHeight="1" spans="1:5">
      <c r="A316" s="243">
        <v>2110599</v>
      </c>
      <c r="B316" s="266" t="s">
        <v>434</v>
      </c>
      <c r="C316" s="237">
        <v>1388</v>
      </c>
      <c r="D316" s="238"/>
      <c r="E316" s="239" t="e">
        <f>C316/D316*100</f>
        <v>#DIV/0!</v>
      </c>
    </row>
    <row r="317" s="223" customFormat="1" ht="16" customHeight="1" spans="1:6">
      <c r="A317" s="235">
        <v>21199</v>
      </c>
      <c r="B317" s="247" t="s">
        <v>435</v>
      </c>
      <c r="C317" s="241"/>
      <c r="D317" s="242"/>
      <c r="E317" s="239"/>
      <c r="F317" s="223">
        <f t="shared" ref="F317:F323" si="50">C317-D317</f>
        <v>0</v>
      </c>
    </row>
    <row r="318" s="223" customFormat="1" ht="16" customHeight="1" spans="1:6">
      <c r="A318" s="243">
        <v>2119999</v>
      </c>
      <c r="B318" s="244" t="s">
        <v>436</v>
      </c>
      <c r="C318" s="241"/>
      <c r="D318" s="242"/>
      <c r="E318" s="239"/>
      <c r="F318" s="223">
        <f t="shared" si="50"/>
        <v>0</v>
      </c>
    </row>
    <row r="319" s="223" customFormat="1" ht="16" customHeight="1" spans="1:6">
      <c r="A319" s="235">
        <v>212</v>
      </c>
      <c r="B319" s="247" t="s">
        <v>437</v>
      </c>
      <c r="C319" s="241">
        <f>C320+C325+C327+C330+C332+C334</f>
        <v>9557</v>
      </c>
      <c r="D319" s="242">
        <f>D320+D325+D327+D330+D332+D334</f>
        <v>9299</v>
      </c>
      <c r="E319" s="239">
        <f t="shared" ref="E319:E327" si="51">C319/D319*100</f>
        <v>102.8</v>
      </c>
      <c r="F319" s="223">
        <f t="shared" si="50"/>
        <v>258</v>
      </c>
    </row>
    <row r="320" s="223" customFormat="1" ht="16" customHeight="1" spans="1:6">
      <c r="A320" s="235">
        <v>21201</v>
      </c>
      <c r="B320" s="247" t="s">
        <v>438</v>
      </c>
      <c r="C320" s="241">
        <v>3057</v>
      </c>
      <c r="D320" s="242">
        <f>SUM(D321:D324)</f>
        <v>3152</v>
      </c>
      <c r="E320" s="239">
        <f t="shared" si="51"/>
        <v>97</v>
      </c>
      <c r="F320" s="223">
        <f t="shared" si="50"/>
        <v>-95</v>
      </c>
    </row>
    <row r="321" s="223" customFormat="1" ht="16" customHeight="1" spans="1:6">
      <c r="A321" s="235">
        <v>2120101</v>
      </c>
      <c r="B321" s="244" t="s">
        <v>158</v>
      </c>
      <c r="C321" s="241">
        <v>2583</v>
      </c>
      <c r="D321" s="242">
        <v>2275</v>
      </c>
      <c r="E321" s="239">
        <f t="shared" si="51"/>
        <v>113.5</v>
      </c>
      <c r="F321" s="223">
        <f t="shared" si="50"/>
        <v>308</v>
      </c>
    </row>
    <row r="322" s="223" customFormat="1" ht="16" customHeight="1" spans="1:6">
      <c r="A322" s="243">
        <v>2120104</v>
      </c>
      <c r="B322" s="244" t="s">
        <v>439</v>
      </c>
      <c r="C322" s="241">
        <v>245</v>
      </c>
      <c r="D322" s="242">
        <v>367</v>
      </c>
      <c r="E322" s="239">
        <f t="shared" si="51"/>
        <v>66.8</v>
      </c>
      <c r="F322" s="223">
        <f t="shared" si="50"/>
        <v>-122</v>
      </c>
    </row>
    <row r="323" s="223" customFormat="1" ht="16" customHeight="1" spans="1:5">
      <c r="A323" s="279">
        <v>2120107</v>
      </c>
      <c r="B323" s="280" t="s">
        <v>440</v>
      </c>
      <c r="C323" s="241">
        <v>20</v>
      </c>
      <c r="D323" s="242"/>
      <c r="E323" s="239" t="e">
        <f t="shared" si="51"/>
        <v>#DIV/0!</v>
      </c>
    </row>
    <row r="324" s="223" customFormat="1" ht="16" customHeight="1" spans="1:6">
      <c r="A324" s="243">
        <v>2120199</v>
      </c>
      <c r="B324" s="244" t="s">
        <v>441</v>
      </c>
      <c r="C324" s="241">
        <v>210</v>
      </c>
      <c r="D324" s="242">
        <v>510</v>
      </c>
      <c r="E324" s="239">
        <f t="shared" si="51"/>
        <v>41.2</v>
      </c>
      <c r="F324" s="223">
        <f>C324-D324</f>
        <v>-300</v>
      </c>
    </row>
    <row r="325" s="223" customFormat="1" ht="16" customHeight="1" spans="1:5">
      <c r="A325" s="235">
        <v>21202</v>
      </c>
      <c r="B325" s="247" t="s">
        <v>442</v>
      </c>
      <c r="C325" s="241">
        <v>1200</v>
      </c>
      <c r="D325" s="242">
        <v>913</v>
      </c>
      <c r="E325" s="239">
        <f t="shared" si="51"/>
        <v>131.4</v>
      </c>
    </row>
    <row r="326" s="223" customFormat="1" ht="16" customHeight="1" spans="1:5">
      <c r="A326" s="243">
        <v>2120201</v>
      </c>
      <c r="B326" s="266" t="s">
        <v>443</v>
      </c>
      <c r="C326" s="241">
        <v>1200</v>
      </c>
      <c r="D326" s="242">
        <v>913</v>
      </c>
      <c r="E326" s="239">
        <f t="shared" si="51"/>
        <v>131.4</v>
      </c>
    </row>
    <row r="327" s="223" customFormat="1" ht="16" customHeight="1" spans="1:6">
      <c r="A327" s="235">
        <v>21203</v>
      </c>
      <c r="B327" s="247" t="s">
        <v>444</v>
      </c>
      <c r="C327" s="241">
        <v>2253</v>
      </c>
      <c r="D327" s="242">
        <v>2603</v>
      </c>
      <c r="E327" s="239">
        <f t="shared" si="51"/>
        <v>86.6</v>
      </c>
      <c r="F327" s="223">
        <f t="shared" ref="F327:F353" si="52">C327-D327</f>
        <v>-350</v>
      </c>
    </row>
    <row r="328" s="223" customFormat="1" ht="16" customHeight="1" spans="1:6">
      <c r="A328" s="243">
        <v>2120303</v>
      </c>
      <c r="B328" s="244" t="s">
        <v>445</v>
      </c>
      <c r="C328" s="241"/>
      <c r="D328" s="242"/>
      <c r="E328" s="239"/>
      <c r="F328" s="223">
        <f t="shared" si="52"/>
        <v>0</v>
      </c>
    </row>
    <row r="329" s="223" customFormat="1" ht="16" customHeight="1" spans="1:6">
      <c r="A329" s="235">
        <v>2120399</v>
      </c>
      <c r="B329" s="244" t="s">
        <v>446</v>
      </c>
      <c r="C329" s="241">
        <v>2253</v>
      </c>
      <c r="D329" s="242">
        <v>2603</v>
      </c>
      <c r="E329" s="239">
        <f t="shared" ref="E329:E331" si="53">C329/D329*100</f>
        <v>86.6</v>
      </c>
      <c r="F329" s="223">
        <f t="shared" si="52"/>
        <v>-350</v>
      </c>
    </row>
    <row r="330" s="223" customFormat="1" ht="16" customHeight="1" spans="1:6">
      <c r="A330" s="235">
        <v>21205</v>
      </c>
      <c r="B330" s="247" t="s">
        <v>447</v>
      </c>
      <c r="C330" s="241">
        <v>2747</v>
      </c>
      <c r="D330" s="242">
        <v>2631</v>
      </c>
      <c r="E330" s="239">
        <f t="shared" si="53"/>
        <v>104.4</v>
      </c>
      <c r="F330" s="223">
        <f t="shared" si="52"/>
        <v>116</v>
      </c>
    </row>
    <row r="331" s="223" customFormat="1" ht="16" customHeight="1" spans="1:6">
      <c r="A331" s="235">
        <v>2120501</v>
      </c>
      <c r="B331" s="252" t="s">
        <v>448</v>
      </c>
      <c r="C331" s="241">
        <v>2747</v>
      </c>
      <c r="D331" s="242">
        <v>2631</v>
      </c>
      <c r="E331" s="239">
        <f t="shared" si="53"/>
        <v>104.4</v>
      </c>
      <c r="F331" s="223">
        <f t="shared" si="52"/>
        <v>116</v>
      </c>
    </row>
    <row r="332" s="223" customFormat="1" ht="16" customHeight="1" spans="1:6">
      <c r="A332" s="248"/>
      <c r="B332" s="247" t="s">
        <v>449</v>
      </c>
      <c r="C332" s="241"/>
      <c r="D332" s="242"/>
      <c r="E332" s="239"/>
      <c r="F332" s="223">
        <f t="shared" si="52"/>
        <v>0</v>
      </c>
    </row>
    <row r="333" s="223" customFormat="1" ht="16" customHeight="1" spans="1:6">
      <c r="A333" s="248"/>
      <c r="B333" s="244" t="s">
        <v>450</v>
      </c>
      <c r="C333" s="241"/>
      <c r="D333" s="242"/>
      <c r="E333" s="239"/>
      <c r="F333" s="223">
        <f t="shared" si="52"/>
        <v>0</v>
      </c>
    </row>
    <row r="334" s="223" customFormat="1" ht="16" customHeight="1" spans="1:6">
      <c r="A334" s="235">
        <v>21299</v>
      </c>
      <c r="B334" s="247" t="s">
        <v>451</v>
      </c>
      <c r="C334" s="241">
        <v>300</v>
      </c>
      <c r="D334" s="242"/>
      <c r="E334" s="239" t="e">
        <f>C334/D334*100</f>
        <v>#DIV/0!</v>
      </c>
      <c r="F334" s="223">
        <f t="shared" si="52"/>
        <v>300</v>
      </c>
    </row>
    <row r="335" s="223" customFormat="1" ht="16" customHeight="1" spans="1:6">
      <c r="A335" s="243">
        <v>2129999</v>
      </c>
      <c r="B335" s="244" t="s">
        <v>452</v>
      </c>
      <c r="C335" s="241">
        <v>300</v>
      </c>
      <c r="D335" s="242"/>
      <c r="E335" s="239" t="e">
        <f>C335/D335*100</f>
        <v>#DIV/0!</v>
      </c>
      <c r="F335" s="223">
        <f t="shared" si="52"/>
        <v>300</v>
      </c>
    </row>
    <row r="336" s="223" customFormat="1" ht="16" customHeight="1" spans="1:6">
      <c r="A336" s="235">
        <v>213</v>
      </c>
      <c r="B336" s="281" t="s">
        <v>453</v>
      </c>
      <c r="C336" s="241">
        <f>C337+C346+C356+C367+C370+C374</f>
        <v>33671</v>
      </c>
      <c r="D336" s="242">
        <f>D337+D346+D356+D367+D370+D374</f>
        <v>28721</v>
      </c>
      <c r="E336" s="239">
        <f t="shared" ref="E336:E343" si="54">C336/D336*100</f>
        <v>117.2</v>
      </c>
      <c r="F336" s="223">
        <f t="shared" si="52"/>
        <v>4950</v>
      </c>
    </row>
    <row r="337" s="223" customFormat="1" ht="16" customHeight="1" spans="1:6">
      <c r="A337" s="235">
        <v>21301</v>
      </c>
      <c r="B337" s="282" t="s">
        <v>454</v>
      </c>
      <c r="C337" s="241">
        <v>17905</v>
      </c>
      <c r="D337" s="242">
        <f>SUM(D338:D345)</f>
        <v>16517</v>
      </c>
      <c r="E337" s="239">
        <f t="shared" si="54"/>
        <v>108.4</v>
      </c>
      <c r="F337" s="223">
        <f t="shared" si="52"/>
        <v>1388</v>
      </c>
    </row>
    <row r="338" s="223" customFormat="1" ht="16" customHeight="1" spans="1:6">
      <c r="A338" s="243">
        <v>2130101</v>
      </c>
      <c r="B338" s="244" t="s">
        <v>224</v>
      </c>
      <c r="C338" s="241">
        <v>3620</v>
      </c>
      <c r="D338" s="242">
        <v>3620</v>
      </c>
      <c r="E338" s="239">
        <f t="shared" si="54"/>
        <v>100</v>
      </c>
      <c r="F338" s="223">
        <f t="shared" si="52"/>
        <v>0</v>
      </c>
    </row>
    <row r="339" s="223" customFormat="1" ht="16" customHeight="1" spans="1:6">
      <c r="A339" s="243">
        <v>2130104</v>
      </c>
      <c r="B339" s="244" t="s">
        <v>455</v>
      </c>
      <c r="C339" s="241">
        <v>2903</v>
      </c>
      <c r="D339" s="242">
        <v>2722</v>
      </c>
      <c r="E339" s="239">
        <f t="shared" si="54"/>
        <v>106.6</v>
      </c>
      <c r="F339" s="223">
        <f t="shared" si="52"/>
        <v>181</v>
      </c>
    </row>
    <row r="340" s="223" customFormat="1" ht="16" customHeight="1" spans="1:6">
      <c r="A340" s="243">
        <v>2130106</v>
      </c>
      <c r="B340" s="244" t="s">
        <v>456</v>
      </c>
      <c r="C340" s="241">
        <v>42</v>
      </c>
      <c r="D340" s="242">
        <v>42</v>
      </c>
      <c r="E340" s="239">
        <f t="shared" si="54"/>
        <v>100</v>
      </c>
      <c r="F340" s="223">
        <f t="shared" si="52"/>
        <v>0</v>
      </c>
    </row>
    <row r="341" s="223" customFormat="1" ht="16" customHeight="1" spans="1:6">
      <c r="A341" s="243">
        <v>2130108</v>
      </c>
      <c r="B341" s="244" t="s">
        <v>457</v>
      </c>
      <c r="C341" s="241">
        <v>51</v>
      </c>
      <c r="D341" s="242">
        <v>122</v>
      </c>
      <c r="E341" s="239">
        <f t="shared" si="54"/>
        <v>41.8</v>
      </c>
      <c r="F341" s="223">
        <f t="shared" si="52"/>
        <v>-71</v>
      </c>
    </row>
    <row r="342" s="223" customFormat="1" ht="16" customHeight="1" spans="1:5">
      <c r="A342" s="243">
        <v>2130109</v>
      </c>
      <c r="B342" s="244" t="s">
        <v>458</v>
      </c>
      <c r="C342" s="241">
        <v>55</v>
      </c>
      <c r="D342" s="242">
        <v>65</v>
      </c>
      <c r="E342" s="239">
        <f t="shared" si="54"/>
        <v>84.6</v>
      </c>
    </row>
    <row r="343" s="223" customFormat="1" ht="16" customHeight="1" spans="1:5">
      <c r="A343" s="243">
        <v>2130120</v>
      </c>
      <c r="B343" s="244" t="s">
        <v>459</v>
      </c>
      <c r="C343" s="241"/>
      <c r="D343" s="242">
        <v>1584</v>
      </c>
      <c r="E343" s="239">
        <f t="shared" si="54"/>
        <v>0</v>
      </c>
    </row>
    <row r="344" s="223" customFormat="1" ht="16" customHeight="1" spans="1:6">
      <c r="A344" s="243">
        <v>2130122</v>
      </c>
      <c r="B344" s="244" t="s">
        <v>460</v>
      </c>
      <c r="C344" s="241">
        <v>40</v>
      </c>
      <c r="D344" s="242">
        <v>40</v>
      </c>
      <c r="E344" s="239">
        <f t="shared" ref="E344:E352" si="55">C344/D344*100</f>
        <v>100</v>
      </c>
      <c r="F344" s="223">
        <f t="shared" ref="F344:F349" si="56">C344-D344</f>
        <v>0</v>
      </c>
    </row>
    <row r="345" s="223" customFormat="1" ht="16" customHeight="1" spans="1:6">
      <c r="A345" s="243">
        <v>2130199</v>
      </c>
      <c r="B345" s="246" t="s">
        <v>461</v>
      </c>
      <c r="C345" s="241">
        <v>11194</v>
      </c>
      <c r="D345" s="242">
        <v>8322</v>
      </c>
      <c r="E345" s="239">
        <f t="shared" si="55"/>
        <v>134.5</v>
      </c>
      <c r="F345" s="223">
        <f t="shared" si="56"/>
        <v>2872</v>
      </c>
    </row>
    <row r="346" s="223" customFormat="1" ht="16" customHeight="1" spans="1:6">
      <c r="A346" s="235">
        <v>21302</v>
      </c>
      <c r="B346" s="247" t="s">
        <v>462</v>
      </c>
      <c r="C346" s="241">
        <v>7499</v>
      </c>
      <c r="D346" s="242">
        <f>SUM(D347:D355)</f>
        <v>6889</v>
      </c>
      <c r="E346" s="239">
        <f t="shared" si="55"/>
        <v>108.9</v>
      </c>
      <c r="F346" s="223">
        <f t="shared" si="56"/>
        <v>610</v>
      </c>
    </row>
    <row r="347" s="223" customFormat="1" ht="16" customHeight="1" spans="1:6">
      <c r="A347" s="243">
        <v>2130201</v>
      </c>
      <c r="B347" s="244" t="s">
        <v>224</v>
      </c>
      <c r="C347" s="241">
        <v>2269</v>
      </c>
      <c r="D347" s="242">
        <v>2244</v>
      </c>
      <c r="E347" s="239">
        <f t="shared" si="55"/>
        <v>101.1</v>
      </c>
      <c r="F347" s="223">
        <f t="shared" si="56"/>
        <v>25</v>
      </c>
    </row>
    <row r="348" s="223" customFormat="1" ht="16" customHeight="1" spans="1:6">
      <c r="A348" s="243">
        <v>2130204</v>
      </c>
      <c r="B348" s="244" t="s">
        <v>463</v>
      </c>
      <c r="C348" s="241">
        <v>632</v>
      </c>
      <c r="D348" s="242">
        <v>604</v>
      </c>
      <c r="E348" s="239">
        <f t="shared" si="55"/>
        <v>104.6</v>
      </c>
      <c r="F348" s="223">
        <f t="shared" si="56"/>
        <v>28</v>
      </c>
    </row>
    <row r="349" s="223" customFormat="1" ht="16" customHeight="1" spans="1:6">
      <c r="A349" s="243">
        <v>2130206</v>
      </c>
      <c r="B349" s="244" t="s">
        <v>464</v>
      </c>
      <c r="C349" s="241"/>
      <c r="D349" s="242">
        <v>200</v>
      </c>
      <c r="E349" s="239">
        <f t="shared" si="55"/>
        <v>0</v>
      </c>
      <c r="F349" s="223">
        <f t="shared" si="56"/>
        <v>-200</v>
      </c>
    </row>
    <row r="350" s="223" customFormat="1" ht="16" customHeight="1" spans="1:5">
      <c r="A350" s="243">
        <v>2130207</v>
      </c>
      <c r="B350" s="244" t="s">
        <v>465</v>
      </c>
      <c r="C350" s="241">
        <v>880</v>
      </c>
      <c r="D350" s="242">
        <v>101</v>
      </c>
      <c r="E350" s="239">
        <f t="shared" si="55"/>
        <v>871.3</v>
      </c>
    </row>
    <row r="351" s="223" customFormat="1" ht="16" customHeight="1" spans="1:6">
      <c r="A351" s="248"/>
      <c r="B351" s="244" t="s">
        <v>466</v>
      </c>
      <c r="C351" s="241">
        <v>5</v>
      </c>
      <c r="D351" s="242"/>
      <c r="E351" s="239" t="e">
        <f t="shared" si="55"/>
        <v>#DIV/0!</v>
      </c>
      <c r="F351" s="223">
        <f t="shared" ref="F351:F372" si="57">C351-D351</f>
        <v>5</v>
      </c>
    </row>
    <row r="352" s="223" customFormat="1" ht="16" customHeight="1" spans="1:6">
      <c r="A352" s="243">
        <v>2130209</v>
      </c>
      <c r="B352" s="244" t="s">
        <v>467</v>
      </c>
      <c r="C352" s="241">
        <v>1839</v>
      </c>
      <c r="D352" s="242">
        <v>1839</v>
      </c>
      <c r="E352" s="239">
        <f t="shared" si="55"/>
        <v>100</v>
      </c>
      <c r="F352" s="223">
        <f t="shared" si="57"/>
        <v>0</v>
      </c>
    </row>
    <row r="353" s="223" customFormat="1" ht="16" customHeight="1" spans="1:6">
      <c r="A353" s="248"/>
      <c r="B353" s="244" t="s">
        <v>468</v>
      </c>
      <c r="C353" s="241"/>
      <c r="D353" s="242"/>
      <c r="E353" s="239"/>
      <c r="F353" s="223">
        <f t="shared" si="57"/>
        <v>0</v>
      </c>
    </row>
    <row r="354" s="223" customFormat="1" ht="16" customHeight="1" spans="1:6">
      <c r="A354" s="243">
        <v>2130234</v>
      </c>
      <c r="B354" s="244" t="s">
        <v>469</v>
      </c>
      <c r="C354" s="241"/>
      <c r="D354" s="242"/>
      <c r="E354" s="239" t="e">
        <f>C354/D354*100</f>
        <v>#DIV/0!</v>
      </c>
      <c r="F354" s="223">
        <f t="shared" si="57"/>
        <v>0</v>
      </c>
    </row>
    <row r="355" s="223" customFormat="1" ht="16" customHeight="1" spans="1:6">
      <c r="A355" s="243">
        <v>2130299</v>
      </c>
      <c r="B355" s="244" t="s">
        <v>470</v>
      </c>
      <c r="C355" s="241">
        <v>1874</v>
      </c>
      <c r="D355" s="242">
        <v>1901</v>
      </c>
      <c r="E355" s="239">
        <f t="shared" ref="E355:E361" si="58">C355/D355*100</f>
        <v>98.6</v>
      </c>
      <c r="F355" s="223">
        <f t="shared" si="57"/>
        <v>-27</v>
      </c>
    </row>
    <row r="356" s="223" customFormat="1" ht="16" customHeight="1" spans="1:6">
      <c r="A356" s="235">
        <v>21303</v>
      </c>
      <c r="B356" s="247" t="s">
        <v>471</v>
      </c>
      <c r="C356" s="241">
        <v>3910</v>
      </c>
      <c r="D356" s="242">
        <f>SUM(D357:D366)</f>
        <v>1298</v>
      </c>
      <c r="E356" s="239">
        <f t="shared" si="58"/>
        <v>301.2</v>
      </c>
      <c r="F356" s="223">
        <f t="shared" si="57"/>
        <v>2612</v>
      </c>
    </row>
    <row r="357" s="223" customFormat="1" ht="16" customHeight="1" spans="1:6">
      <c r="A357" s="243">
        <v>2130301</v>
      </c>
      <c r="B357" s="244" t="s">
        <v>224</v>
      </c>
      <c r="C357" s="241">
        <v>844</v>
      </c>
      <c r="D357" s="242">
        <v>886</v>
      </c>
      <c r="E357" s="239">
        <f t="shared" si="58"/>
        <v>95.3</v>
      </c>
      <c r="F357" s="223">
        <f t="shared" si="57"/>
        <v>-42</v>
      </c>
    </row>
    <row r="358" s="223" customFormat="1" ht="16" customHeight="1" spans="1:6">
      <c r="A358" s="243">
        <v>2130305</v>
      </c>
      <c r="B358" s="244" t="s">
        <v>472</v>
      </c>
      <c r="C358" s="241">
        <v>2300</v>
      </c>
      <c r="D358" s="242"/>
      <c r="E358" s="239" t="e">
        <f t="shared" si="58"/>
        <v>#DIV/0!</v>
      </c>
      <c r="F358" s="223">
        <f t="shared" si="57"/>
        <v>2300</v>
      </c>
    </row>
    <row r="359" s="223" customFormat="1" ht="16" customHeight="1" spans="1:6">
      <c r="A359" s="243">
        <v>2130306</v>
      </c>
      <c r="B359" s="244" t="s">
        <v>473</v>
      </c>
      <c r="C359" s="241"/>
      <c r="D359" s="242"/>
      <c r="E359" s="239" t="e">
        <f t="shared" si="58"/>
        <v>#DIV/0!</v>
      </c>
      <c r="F359" s="223">
        <f t="shared" si="57"/>
        <v>0</v>
      </c>
    </row>
    <row r="360" s="223" customFormat="1" ht="16" customHeight="1" spans="1:6">
      <c r="A360" s="243">
        <v>2130310</v>
      </c>
      <c r="B360" s="244" t="s">
        <v>474</v>
      </c>
      <c r="C360" s="241">
        <v>200</v>
      </c>
      <c r="D360" s="242"/>
      <c r="E360" s="239" t="e">
        <f t="shared" si="58"/>
        <v>#DIV/0!</v>
      </c>
      <c r="F360" s="223">
        <f t="shared" si="57"/>
        <v>200</v>
      </c>
    </row>
    <row r="361" s="223" customFormat="1" ht="16" customHeight="1" spans="1:6">
      <c r="A361" s="243">
        <v>2130311</v>
      </c>
      <c r="B361" s="244" t="s">
        <v>475</v>
      </c>
      <c r="C361" s="241"/>
      <c r="D361" s="242"/>
      <c r="E361" s="239" t="e">
        <f t="shared" si="58"/>
        <v>#DIV/0!</v>
      </c>
      <c r="F361" s="223">
        <f t="shared" si="57"/>
        <v>0</v>
      </c>
    </row>
    <row r="362" s="223" customFormat="1" ht="16" customHeight="1" spans="1:6">
      <c r="A362" s="243">
        <v>2130313</v>
      </c>
      <c r="B362" s="244" t="s">
        <v>476</v>
      </c>
      <c r="C362" s="241">
        <v>12</v>
      </c>
      <c r="D362" s="242">
        <v>12</v>
      </c>
      <c r="E362" s="239">
        <f t="shared" ref="E362:E366" si="59">C362/D362*100</f>
        <v>100</v>
      </c>
      <c r="F362" s="223">
        <f t="shared" si="57"/>
        <v>0</v>
      </c>
    </row>
    <row r="363" s="223" customFormat="1" ht="16" customHeight="1" spans="1:6">
      <c r="A363" s="243">
        <v>2130314</v>
      </c>
      <c r="B363" s="244" t="s">
        <v>477</v>
      </c>
      <c r="C363" s="241">
        <v>150</v>
      </c>
      <c r="D363" s="242"/>
      <c r="E363" s="239" t="e">
        <f t="shared" si="59"/>
        <v>#DIV/0!</v>
      </c>
      <c r="F363" s="223">
        <f t="shared" si="57"/>
        <v>150</v>
      </c>
    </row>
    <row r="364" s="223" customFormat="1" ht="16" customHeight="1" spans="1:6">
      <c r="A364" s="243">
        <v>2130316</v>
      </c>
      <c r="B364" s="244" t="s">
        <v>478</v>
      </c>
      <c r="C364" s="241"/>
      <c r="D364" s="242"/>
      <c r="E364" s="239" t="e">
        <f t="shared" si="59"/>
        <v>#DIV/0!</v>
      </c>
      <c r="F364" s="223">
        <f t="shared" si="57"/>
        <v>0</v>
      </c>
    </row>
    <row r="365" s="223" customFormat="1" ht="16" customHeight="1" spans="1:6">
      <c r="A365" s="243">
        <v>2130319</v>
      </c>
      <c r="B365" s="244" t="s">
        <v>479</v>
      </c>
      <c r="C365" s="241"/>
      <c r="D365" s="242"/>
      <c r="E365" s="239" t="e">
        <f t="shared" si="59"/>
        <v>#DIV/0!</v>
      </c>
      <c r="F365" s="223">
        <f t="shared" si="57"/>
        <v>0</v>
      </c>
    </row>
    <row r="366" s="223" customFormat="1" ht="16" customHeight="1" spans="1:6">
      <c r="A366" s="243">
        <v>2130399</v>
      </c>
      <c r="B366" s="244" t="s">
        <v>480</v>
      </c>
      <c r="C366" s="241">
        <v>404</v>
      </c>
      <c r="D366" s="242">
        <v>400</v>
      </c>
      <c r="E366" s="239">
        <f t="shared" si="59"/>
        <v>101</v>
      </c>
      <c r="F366" s="223">
        <f t="shared" si="57"/>
        <v>4</v>
      </c>
    </row>
    <row r="367" s="223" customFormat="1" ht="16" customHeight="1" spans="1:6">
      <c r="A367" s="235">
        <v>21305</v>
      </c>
      <c r="B367" s="247" t="s">
        <v>481</v>
      </c>
      <c r="C367" s="241">
        <v>1462</v>
      </c>
      <c r="D367" s="242">
        <v>1681</v>
      </c>
      <c r="E367" s="239">
        <f t="shared" ref="E367:E375" si="60">C367/D367*100</f>
        <v>87</v>
      </c>
      <c r="F367" s="223">
        <f t="shared" si="57"/>
        <v>-219</v>
      </c>
    </row>
    <row r="368" s="223" customFormat="1" ht="16" customHeight="1" spans="1:6">
      <c r="A368" s="243">
        <v>2130505</v>
      </c>
      <c r="B368" s="244" t="s">
        <v>482</v>
      </c>
      <c r="C368" s="241"/>
      <c r="D368" s="242"/>
      <c r="E368" s="239"/>
      <c r="F368" s="223">
        <f t="shared" si="57"/>
        <v>0</v>
      </c>
    </row>
    <row r="369" s="223" customFormat="1" ht="16" customHeight="1" spans="1:6">
      <c r="A369" s="243">
        <v>2130599</v>
      </c>
      <c r="B369" s="244" t="s">
        <v>483</v>
      </c>
      <c r="C369" s="241">
        <v>1462</v>
      </c>
      <c r="D369" s="242">
        <v>1681</v>
      </c>
      <c r="E369" s="239">
        <f t="shared" si="60"/>
        <v>87</v>
      </c>
      <c r="F369" s="223">
        <f t="shared" si="57"/>
        <v>-219</v>
      </c>
    </row>
    <row r="370" s="223" customFormat="1" ht="16" customHeight="1" spans="1:6">
      <c r="A370" s="235">
        <v>21307</v>
      </c>
      <c r="B370" s="283" t="s">
        <v>484</v>
      </c>
      <c r="C370" s="241">
        <v>2875</v>
      </c>
      <c r="D370" s="242">
        <f>D371+D372+D373</f>
        <v>2286</v>
      </c>
      <c r="E370" s="239">
        <f t="shared" si="60"/>
        <v>125.8</v>
      </c>
      <c r="F370" s="223">
        <f t="shared" si="57"/>
        <v>589</v>
      </c>
    </row>
    <row r="371" s="223" customFormat="1" ht="16" customHeight="1" spans="1:6">
      <c r="A371" s="243">
        <v>2130701</v>
      </c>
      <c r="B371" s="244" t="s">
        <v>485</v>
      </c>
      <c r="C371" s="241">
        <v>784</v>
      </c>
      <c r="D371" s="242">
        <v>784</v>
      </c>
      <c r="E371" s="239">
        <f t="shared" si="60"/>
        <v>100</v>
      </c>
      <c r="F371" s="223">
        <f t="shared" si="57"/>
        <v>0</v>
      </c>
    </row>
    <row r="372" s="223" customFormat="1" ht="16" customHeight="1" spans="1:6">
      <c r="A372" s="243">
        <v>2130705</v>
      </c>
      <c r="B372" s="245" t="s">
        <v>486</v>
      </c>
      <c r="C372" s="241">
        <v>2091</v>
      </c>
      <c r="D372" s="242">
        <v>1402</v>
      </c>
      <c r="E372" s="239">
        <f t="shared" si="60"/>
        <v>149.1</v>
      </c>
      <c r="F372" s="223">
        <f t="shared" si="57"/>
        <v>689</v>
      </c>
    </row>
    <row r="373" s="223" customFormat="1" ht="16" customHeight="1" spans="1:5">
      <c r="A373" s="243">
        <v>2130799</v>
      </c>
      <c r="B373" s="245" t="s">
        <v>487</v>
      </c>
      <c r="C373" s="241"/>
      <c r="D373" s="242">
        <v>100</v>
      </c>
      <c r="E373" s="239">
        <f t="shared" si="60"/>
        <v>0</v>
      </c>
    </row>
    <row r="374" s="223" customFormat="1" ht="16" customHeight="1" spans="1:6">
      <c r="A374" s="235">
        <v>21308</v>
      </c>
      <c r="B374" s="250" t="s">
        <v>488</v>
      </c>
      <c r="C374" s="241">
        <v>20</v>
      </c>
      <c r="D374" s="242">
        <v>50</v>
      </c>
      <c r="E374" s="239">
        <f t="shared" si="60"/>
        <v>40</v>
      </c>
      <c r="F374" s="223">
        <f t="shared" ref="F374:F392" si="61">C374-D374</f>
        <v>-30</v>
      </c>
    </row>
    <row r="375" s="223" customFormat="1" ht="16" customHeight="1" spans="1:6">
      <c r="A375" s="243">
        <v>2130804</v>
      </c>
      <c r="B375" s="245" t="s">
        <v>489</v>
      </c>
      <c r="C375" s="241">
        <v>20</v>
      </c>
      <c r="D375" s="242">
        <v>50</v>
      </c>
      <c r="E375" s="239">
        <f t="shared" si="60"/>
        <v>40</v>
      </c>
      <c r="F375" s="223">
        <f t="shared" si="61"/>
        <v>-30</v>
      </c>
    </row>
    <row r="376" s="223" customFormat="1" ht="16" customHeight="1" spans="1:6">
      <c r="A376" s="235">
        <v>214</v>
      </c>
      <c r="B376" s="262" t="s">
        <v>490</v>
      </c>
      <c r="C376" s="241">
        <f>C377+C382+C384</f>
        <v>3529</v>
      </c>
      <c r="D376" s="242">
        <f>D377+D382+D384</f>
        <v>3526</v>
      </c>
      <c r="E376" s="239">
        <f t="shared" ref="E376:E378" si="62">C376/D376*100</f>
        <v>100.1</v>
      </c>
      <c r="F376" s="223">
        <f t="shared" si="61"/>
        <v>3</v>
      </c>
    </row>
    <row r="377" s="223" customFormat="1" ht="16" customHeight="1" spans="1:6">
      <c r="A377" s="235">
        <v>21401</v>
      </c>
      <c r="B377" s="262" t="s">
        <v>491</v>
      </c>
      <c r="C377" s="241">
        <v>2529</v>
      </c>
      <c r="D377" s="242">
        <f>SUM(D378:D381)</f>
        <v>2526</v>
      </c>
      <c r="E377" s="239">
        <f t="shared" si="62"/>
        <v>100.1</v>
      </c>
      <c r="F377" s="223">
        <f t="shared" si="61"/>
        <v>3</v>
      </c>
    </row>
    <row r="378" s="223" customFormat="1" ht="16" customHeight="1" spans="1:6">
      <c r="A378" s="243">
        <v>2140101</v>
      </c>
      <c r="B378" s="246" t="s">
        <v>492</v>
      </c>
      <c r="C378" s="241">
        <v>1165</v>
      </c>
      <c r="D378" s="242">
        <v>1167</v>
      </c>
      <c r="E378" s="239">
        <f t="shared" si="62"/>
        <v>99.8</v>
      </c>
      <c r="F378" s="223">
        <f t="shared" si="61"/>
        <v>-2</v>
      </c>
    </row>
    <row r="379" s="223" customFormat="1" ht="16" customHeight="1" spans="1:6">
      <c r="A379" s="243">
        <v>2140106</v>
      </c>
      <c r="B379" s="246" t="s">
        <v>493</v>
      </c>
      <c r="C379" s="241">
        <v>814</v>
      </c>
      <c r="D379" s="242">
        <v>809</v>
      </c>
      <c r="E379" s="239"/>
      <c r="F379" s="223">
        <f t="shared" si="61"/>
        <v>5</v>
      </c>
    </row>
    <row r="380" s="223" customFormat="1" ht="16" customHeight="1" spans="1:6">
      <c r="A380" s="248"/>
      <c r="B380" s="246" t="s">
        <v>494</v>
      </c>
      <c r="C380" s="241"/>
      <c r="D380" s="242"/>
      <c r="E380" s="239"/>
      <c r="F380" s="223">
        <f t="shared" si="61"/>
        <v>0</v>
      </c>
    </row>
    <row r="381" s="223" customFormat="1" ht="16" customHeight="1" spans="1:6">
      <c r="A381" s="243">
        <v>2140199</v>
      </c>
      <c r="B381" s="252" t="s">
        <v>495</v>
      </c>
      <c r="C381" s="241">
        <v>550</v>
      </c>
      <c r="D381" s="242">
        <v>550</v>
      </c>
      <c r="E381" s="239">
        <f t="shared" ref="E381:E385" si="63">C381/D381*100</f>
        <v>100</v>
      </c>
      <c r="F381" s="223">
        <f t="shared" si="61"/>
        <v>0</v>
      </c>
    </row>
    <row r="382" s="223" customFormat="1" ht="16" customHeight="1" spans="1:6">
      <c r="A382" s="248"/>
      <c r="B382" s="276" t="s">
        <v>496</v>
      </c>
      <c r="C382" s="241"/>
      <c r="D382" s="242"/>
      <c r="E382" s="239"/>
      <c r="F382" s="223">
        <f t="shared" si="61"/>
        <v>0</v>
      </c>
    </row>
    <row r="383" s="223" customFormat="1" ht="16" customHeight="1" spans="1:6">
      <c r="A383" s="248"/>
      <c r="B383" s="252" t="s">
        <v>497</v>
      </c>
      <c r="C383" s="241"/>
      <c r="D383" s="242"/>
      <c r="E383" s="239"/>
      <c r="F383" s="223">
        <f t="shared" si="61"/>
        <v>0</v>
      </c>
    </row>
    <row r="384" s="223" customFormat="1" ht="16" customHeight="1" spans="1:6">
      <c r="A384" s="235">
        <v>21499</v>
      </c>
      <c r="B384" s="247" t="s">
        <v>498</v>
      </c>
      <c r="C384" s="241">
        <v>1000</v>
      </c>
      <c r="D384" s="242">
        <v>1000</v>
      </c>
      <c r="E384" s="239">
        <f t="shared" si="63"/>
        <v>100</v>
      </c>
      <c r="F384" s="223">
        <f t="shared" si="61"/>
        <v>0</v>
      </c>
    </row>
    <row r="385" s="223" customFormat="1" ht="16" customHeight="1" spans="1:6">
      <c r="A385" s="243">
        <v>2149901</v>
      </c>
      <c r="B385" s="244" t="s">
        <v>499</v>
      </c>
      <c r="C385" s="241">
        <v>1000</v>
      </c>
      <c r="D385" s="242">
        <v>1000</v>
      </c>
      <c r="E385" s="239">
        <f t="shared" si="63"/>
        <v>100</v>
      </c>
      <c r="F385" s="223">
        <f t="shared" si="61"/>
        <v>0</v>
      </c>
    </row>
    <row r="386" s="223" customFormat="1" ht="16" customHeight="1" spans="1:6">
      <c r="A386" s="235">
        <v>215</v>
      </c>
      <c r="B386" s="247" t="s">
        <v>500</v>
      </c>
      <c r="C386" s="241">
        <f>C387+C389+C393</f>
        <v>11815</v>
      </c>
      <c r="D386" s="242">
        <f>D387+D389+D393</f>
        <v>12887</v>
      </c>
      <c r="E386" s="239">
        <f t="shared" ref="E386:E391" si="64">C386/D386*100</f>
        <v>91.7</v>
      </c>
      <c r="F386" s="223">
        <f t="shared" si="61"/>
        <v>-1072</v>
      </c>
    </row>
    <row r="387" s="223" customFormat="1" ht="16" customHeight="1" spans="1:6">
      <c r="A387" s="235">
        <v>21507</v>
      </c>
      <c r="B387" s="250" t="s">
        <v>501</v>
      </c>
      <c r="C387" s="241">
        <v>12</v>
      </c>
      <c r="D387" s="242">
        <v>12</v>
      </c>
      <c r="E387" s="239">
        <f t="shared" si="64"/>
        <v>100</v>
      </c>
      <c r="F387" s="223">
        <f t="shared" si="61"/>
        <v>0</v>
      </c>
    </row>
    <row r="388" s="223" customFormat="1" ht="16" customHeight="1" spans="1:6">
      <c r="A388" s="243">
        <v>2150799</v>
      </c>
      <c r="B388" s="252" t="s">
        <v>502</v>
      </c>
      <c r="C388" s="241">
        <v>12</v>
      </c>
      <c r="D388" s="242">
        <v>12</v>
      </c>
      <c r="E388" s="239">
        <f t="shared" si="64"/>
        <v>100</v>
      </c>
      <c r="F388" s="223">
        <f t="shared" si="61"/>
        <v>0</v>
      </c>
    </row>
    <row r="389" s="223" customFormat="1" ht="16" customHeight="1" spans="1:6">
      <c r="A389" s="235">
        <v>21508</v>
      </c>
      <c r="B389" s="247" t="s">
        <v>503</v>
      </c>
      <c r="C389" s="241">
        <v>10803</v>
      </c>
      <c r="D389" s="242">
        <f>SUM(D390:D392)</f>
        <v>11875</v>
      </c>
      <c r="E389" s="239">
        <f t="shared" si="64"/>
        <v>91</v>
      </c>
      <c r="F389" s="223">
        <f t="shared" si="61"/>
        <v>-1072</v>
      </c>
    </row>
    <row r="390" s="223" customFormat="1" ht="16" customHeight="1" spans="1:6">
      <c r="A390" s="243">
        <v>2150801</v>
      </c>
      <c r="B390" s="244" t="s">
        <v>224</v>
      </c>
      <c r="C390" s="241">
        <v>368</v>
      </c>
      <c r="D390" s="242">
        <v>345</v>
      </c>
      <c r="E390" s="239">
        <f t="shared" si="64"/>
        <v>106.7</v>
      </c>
      <c r="F390" s="223">
        <f t="shared" si="61"/>
        <v>23</v>
      </c>
    </row>
    <row r="391" s="223" customFormat="1" ht="16" customHeight="1" spans="1:6">
      <c r="A391" s="243">
        <v>2150805</v>
      </c>
      <c r="B391" s="246" t="s">
        <v>504</v>
      </c>
      <c r="C391" s="241">
        <v>4220</v>
      </c>
      <c r="D391" s="242">
        <v>5230</v>
      </c>
      <c r="E391" s="239">
        <f t="shared" si="64"/>
        <v>80.7</v>
      </c>
      <c r="F391" s="223">
        <f t="shared" si="61"/>
        <v>-1010</v>
      </c>
    </row>
    <row r="392" s="223" customFormat="1" ht="16" customHeight="1" spans="1:6">
      <c r="A392" s="243">
        <v>2150899</v>
      </c>
      <c r="B392" s="245" t="s">
        <v>505</v>
      </c>
      <c r="C392" s="241">
        <v>6215</v>
      </c>
      <c r="D392" s="242">
        <v>6300</v>
      </c>
      <c r="E392" s="239">
        <f t="shared" ref="E392:E394" si="65">C392/D392*100</f>
        <v>98.7</v>
      </c>
      <c r="F392" s="223">
        <f t="shared" si="61"/>
        <v>-85</v>
      </c>
    </row>
    <row r="393" s="223" customFormat="1" ht="16" customHeight="1" spans="1:5">
      <c r="A393" s="235">
        <v>21599</v>
      </c>
      <c r="B393" s="247" t="s">
        <v>506</v>
      </c>
      <c r="C393" s="241">
        <v>1000</v>
      </c>
      <c r="D393" s="242">
        <v>1000</v>
      </c>
      <c r="E393" s="239">
        <f t="shared" si="65"/>
        <v>100</v>
      </c>
    </row>
    <row r="394" s="223" customFormat="1" ht="16" customHeight="1" spans="1:5">
      <c r="A394" s="243">
        <v>2159999</v>
      </c>
      <c r="B394" s="245" t="s">
        <v>507</v>
      </c>
      <c r="C394" s="241">
        <v>1000</v>
      </c>
      <c r="D394" s="242">
        <v>1000</v>
      </c>
      <c r="E394" s="239">
        <f t="shared" si="65"/>
        <v>100</v>
      </c>
    </row>
    <row r="395" s="223" customFormat="1" ht="16" customHeight="1" spans="1:6">
      <c r="A395" s="235">
        <v>216</v>
      </c>
      <c r="B395" s="262" t="s">
        <v>508</v>
      </c>
      <c r="C395" s="241">
        <v>440</v>
      </c>
      <c r="D395" s="242">
        <f>D396+D399</f>
        <v>422</v>
      </c>
      <c r="E395" s="239">
        <f t="shared" ref="E395:E398" si="66">C395/D395*100</f>
        <v>104.3</v>
      </c>
      <c r="F395" s="223">
        <f t="shared" ref="F395:F402" si="67">C395-D395</f>
        <v>18</v>
      </c>
    </row>
    <row r="396" s="223" customFormat="1" ht="16" customHeight="1" spans="1:6">
      <c r="A396" s="235">
        <v>21602</v>
      </c>
      <c r="B396" s="262" t="s">
        <v>509</v>
      </c>
      <c r="C396" s="241">
        <v>440</v>
      </c>
      <c r="D396" s="242">
        <f>D397+D398</f>
        <v>422</v>
      </c>
      <c r="E396" s="239">
        <f t="shared" si="66"/>
        <v>104.3</v>
      </c>
      <c r="F396" s="223">
        <f t="shared" si="67"/>
        <v>18</v>
      </c>
    </row>
    <row r="397" s="223" customFormat="1" ht="15" customHeight="1" spans="1:6">
      <c r="A397" s="243">
        <v>2160201</v>
      </c>
      <c r="B397" s="252" t="s">
        <v>158</v>
      </c>
      <c r="C397" s="241">
        <v>440</v>
      </c>
      <c r="D397" s="242">
        <v>422</v>
      </c>
      <c r="E397" s="239">
        <f t="shared" si="66"/>
        <v>104.3</v>
      </c>
      <c r="F397" s="223">
        <f t="shared" si="67"/>
        <v>18</v>
      </c>
    </row>
    <row r="398" s="223" customFormat="1" ht="15" customHeight="1" spans="1:6">
      <c r="A398" s="243">
        <v>2160299</v>
      </c>
      <c r="B398" s="252" t="s">
        <v>510</v>
      </c>
      <c r="C398" s="241"/>
      <c r="D398" s="242"/>
      <c r="E398" s="239" t="e">
        <f t="shared" si="66"/>
        <v>#DIV/0!</v>
      </c>
      <c r="F398" s="223">
        <f t="shared" si="67"/>
        <v>0</v>
      </c>
    </row>
    <row r="399" s="223" customFormat="1" ht="16" customHeight="1" spans="1:6">
      <c r="A399" s="235">
        <v>21699</v>
      </c>
      <c r="B399" s="247" t="s">
        <v>511</v>
      </c>
      <c r="C399" s="241"/>
      <c r="D399" s="242"/>
      <c r="E399" s="239"/>
      <c r="F399" s="223">
        <f t="shared" si="67"/>
        <v>0</v>
      </c>
    </row>
    <row r="400" s="223" customFormat="1" ht="16" customHeight="1" spans="1:6">
      <c r="A400" s="243">
        <v>2169999</v>
      </c>
      <c r="B400" s="244" t="s">
        <v>512</v>
      </c>
      <c r="C400" s="241"/>
      <c r="D400" s="242"/>
      <c r="E400" s="239"/>
      <c r="F400" s="223">
        <f t="shared" si="67"/>
        <v>0</v>
      </c>
    </row>
    <row r="401" s="223" customFormat="1" ht="16" customHeight="1" spans="1:6">
      <c r="A401" s="235">
        <v>219</v>
      </c>
      <c r="B401" s="247" t="s">
        <v>513</v>
      </c>
      <c r="C401" s="241">
        <v>593</v>
      </c>
      <c r="D401" s="242">
        <v>593</v>
      </c>
      <c r="E401" s="239">
        <f t="shared" ref="E401:E403" si="68">C401/D401*100</f>
        <v>100</v>
      </c>
      <c r="F401" s="223">
        <f t="shared" si="67"/>
        <v>0</v>
      </c>
    </row>
    <row r="402" s="223" customFormat="1" ht="16" customHeight="1" spans="1:6">
      <c r="A402" s="243">
        <v>21901</v>
      </c>
      <c r="B402" s="244" t="s">
        <v>514</v>
      </c>
      <c r="C402" s="241"/>
      <c r="D402" s="242">
        <v>593</v>
      </c>
      <c r="E402" s="239">
        <f t="shared" si="68"/>
        <v>0</v>
      </c>
      <c r="F402" s="223">
        <f t="shared" si="67"/>
        <v>-593</v>
      </c>
    </row>
    <row r="403" s="223" customFormat="1" ht="16" customHeight="1" spans="1:5">
      <c r="A403" s="243">
        <v>21999</v>
      </c>
      <c r="B403" s="244" t="s">
        <v>515</v>
      </c>
      <c r="C403" s="241">
        <v>593</v>
      </c>
      <c r="D403" s="242"/>
      <c r="E403" s="239" t="e">
        <f t="shared" si="68"/>
        <v>#DIV/0!</v>
      </c>
    </row>
    <row r="404" s="223" customFormat="1" ht="16" customHeight="1" spans="1:6">
      <c r="A404" s="235">
        <v>220</v>
      </c>
      <c r="B404" s="247" t="s">
        <v>516</v>
      </c>
      <c r="C404" s="241">
        <f>C405+C409</f>
        <v>3287</v>
      </c>
      <c r="D404" s="242">
        <f>D405+D409</f>
        <v>2600</v>
      </c>
      <c r="E404" s="239">
        <f t="shared" ref="E404:E410" si="69">C404/D404*100</f>
        <v>126.4</v>
      </c>
      <c r="F404" s="223">
        <f t="shared" ref="F404:F438" si="70">C404-D404</f>
        <v>687</v>
      </c>
    </row>
    <row r="405" s="223" customFormat="1" ht="16" customHeight="1" spans="1:6">
      <c r="A405" s="235">
        <v>22001</v>
      </c>
      <c r="B405" s="250" t="s">
        <v>517</v>
      </c>
      <c r="C405" s="241">
        <v>2904</v>
      </c>
      <c r="D405" s="242">
        <f>SUM(D406:D408)</f>
        <v>2245</v>
      </c>
      <c r="E405" s="239">
        <f t="shared" si="69"/>
        <v>129.4</v>
      </c>
      <c r="F405" s="223">
        <f t="shared" si="70"/>
        <v>659</v>
      </c>
    </row>
    <row r="406" s="223" customFormat="1" ht="16" customHeight="1" spans="1:6">
      <c r="A406" s="235">
        <v>2200101</v>
      </c>
      <c r="B406" s="252" t="s">
        <v>158</v>
      </c>
      <c r="C406" s="241">
        <v>2008</v>
      </c>
      <c r="D406" s="242">
        <v>2168</v>
      </c>
      <c r="E406" s="239">
        <f t="shared" si="69"/>
        <v>92.6</v>
      </c>
      <c r="F406" s="223">
        <f t="shared" si="70"/>
        <v>-160</v>
      </c>
    </row>
    <row r="407" s="223" customFormat="1" ht="16" customHeight="1" spans="1:6">
      <c r="A407" s="243">
        <v>2200106</v>
      </c>
      <c r="B407" s="252" t="s">
        <v>518</v>
      </c>
      <c r="C407" s="241">
        <v>823</v>
      </c>
      <c r="D407" s="242"/>
      <c r="E407" s="239" t="e">
        <f t="shared" si="69"/>
        <v>#DIV/0!</v>
      </c>
      <c r="F407" s="223">
        <f t="shared" si="70"/>
        <v>823</v>
      </c>
    </row>
    <row r="408" s="223" customFormat="1" ht="16" customHeight="1" spans="1:6">
      <c r="A408" s="243">
        <v>2200199</v>
      </c>
      <c r="B408" s="244" t="s">
        <v>519</v>
      </c>
      <c r="C408" s="241">
        <v>73</v>
      </c>
      <c r="D408" s="242">
        <v>77</v>
      </c>
      <c r="E408" s="239">
        <f t="shared" si="69"/>
        <v>94.8</v>
      </c>
      <c r="F408" s="223">
        <f t="shared" si="70"/>
        <v>-4</v>
      </c>
    </row>
    <row r="409" s="223" customFormat="1" ht="16" customHeight="1" spans="1:6">
      <c r="A409" s="235">
        <v>22005</v>
      </c>
      <c r="B409" s="247" t="s">
        <v>520</v>
      </c>
      <c r="C409" s="241">
        <v>383</v>
      </c>
      <c r="D409" s="242">
        <v>355</v>
      </c>
      <c r="E409" s="239">
        <f t="shared" si="69"/>
        <v>107.9</v>
      </c>
      <c r="F409" s="223">
        <f t="shared" si="70"/>
        <v>28</v>
      </c>
    </row>
    <row r="410" s="223" customFormat="1" ht="16" customHeight="1" spans="1:6">
      <c r="A410" s="243">
        <v>2200501</v>
      </c>
      <c r="B410" s="244" t="s">
        <v>182</v>
      </c>
      <c r="C410" s="241">
        <v>383</v>
      </c>
      <c r="D410" s="242">
        <v>355</v>
      </c>
      <c r="E410" s="239">
        <f t="shared" si="69"/>
        <v>107.9</v>
      </c>
      <c r="F410" s="223">
        <f t="shared" si="70"/>
        <v>28</v>
      </c>
    </row>
    <row r="411" s="223" customFormat="1" ht="16" customHeight="1" spans="1:6">
      <c r="A411" s="243">
        <v>2200508</v>
      </c>
      <c r="B411" s="244" t="s">
        <v>521</v>
      </c>
      <c r="C411" s="241"/>
      <c r="D411" s="242"/>
      <c r="E411" s="239"/>
      <c r="F411" s="223">
        <f t="shared" si="70"/>
        <v>0</v>
      </c>
    </row>
    <row r="412" s="223" customFormat="1" ht="16" customHeight="1" spans="1:6">
      <c r="A412" s="243">
        <v>2200509</v>
      </c>
      <c r="B412" s="244" t="s">
        <v>522</v>
      </c>
      <c r="C412" s="241"/>
      <c r="D412" s="242"/>
      <c r="E412" s="239"/>
      <c r="F412" s="223">
        <f t="shared" si="70"/>
        <v>0</v>
      </c>
    </row>
    <row r="413" s="223" customFormat="1" ht="16" customHeight="1" spans="1:6">
      <c r="A413" s="243">
        <v>2200599</v>
      </c>
      <c r="B413" s="244" t="s">
        <v>523</v>
      </c>
      <c r="C413" s="241"/>
      <c r="D413" s="242"/>
      <c r="E413" s="239"/>
      <c r="F413" s="223">
        <f t="shared" si="70"/>
        <v>0</v>
      </c>
    </row>
    <row r="414" s="223" customFormat="1" ht="16" customHeight="1" spans="1:6">
      <c r="A414" s="235">
        <v>22099</v>
      </c>
      <c r="B414" s="247" t="s">
        <v>524</v>
      </c>
      <c r="C414" s="241"/>
      <c r="D414" s="242"/>
      <c r="E414" s="239"/>
      <c r="F414" s="223">
        <f t="shared" si="70"/>
        <v>0</v>
      </c>
    </row>
    <row r="415" s="223" customFormat="1" ht="16" customHeight="1" spans="1:6">
      <c r="A415" s="243">
        <v>2209999</v>
      </c>
      <c r="B415" s="244" t="s">
        <v>525</v>
      </c>
      <c r="C415" s="241"/>
      <c r="D415" s="242"/>
      <c r="E415" s="239"/>
      <c r="F415" s="223">
        <f t="shared" si="70"/>
        <v>0</v>
      </c>
    </row>
    <row r="416" s="223" customFormat="1" ht="16" customHeight="1" spans="1:6">
      <c r="A416" s="235">
        <v>221</v>
      </c>
      <c r="B416" s="247" t="s">
        <v>526</v>
      </c>
      <c r="C416" s="241"/>
      <c r="D416" s="242">
        <v>0</v>
      </c>
      <c r="E416" s="239" t="e">
        <f t="shared" ref="E416:E418" si="71">C416/D416*100</f>
        <v>#DIV/0!</v>
      </c>
      <c r="F416" s="223">
        <f t="shared" si="70"/>
        <v>0</v>
      </c>
    </row>
    <row r="417" s="223" customFormat="1" ht="16" customHeight="1" spans="1:6">
      <c r="A417" s="235">
        <v>22101</v>
      </c>
      <c r="B417" s="244" t="s">
        <v>527</v>
      </c>
      <c r="C417" s="241"/>
      <c r="D417" s="242">
        <v>0</v>
      </c>
      <c r="E417" s="239">
        <v>100</v>
      </c>
      <c r="F417" s="223">
        <f t="shared" si="70"/>
        <v>0</v>
      </c>
    </row>
    <row r="418" s="223" customFormat="1" ht="16" customHeight="1" spans="1:6">
      <c r="A418" s="243">
        <v>2210103</v>
      </c>
      <c r="B418" s="244" t="s">
        <v>528</v>
      </c>
      <c r="C418" s="241"/>
      <c r="D418" s="242">
        <v>0</v>
      </c>
      <c r="E418" s="239">
        <v>100</v>
      </c>
      <c r="F418" s="223">
        <f t="shared" si="70"/>
        <v>0</v>
      </c>
    </row>
    <row r="419" s="223" customFormat="1" ht="16" customHeight="1" spans="1:6">
      <c r="A419" s="235">
        <v>22102</v>
      </c>
      <c r="B419" s="244" t="s">
        <v>529</v>
      </c>
      <c r="C419" s="241"/>
      <c r="D419" s="242">
        <v>0</v>
      </c>
      <c r="E419" s="239" t="e">
        <f t="shared" ref="E419:E421" si="72">C419/D419*100</f>
        <v>#DIV/0!</v>
      </c>
      <c r="F419" s="223">
        <f t="shared" si="70"/>
        <v>0</v>
      </c>
    </row>
    <row r="420" s="223" customFormat="1" ht="16" customHeight="1" spans="1:6">
      <c r="A420" s="243">
        <v>2210201</v>
      </c>
      <c r="B420" s="244" t="s">
        <v>530</v>
      </c>
      <c r="C420" s="241"/>
      <c r="D420" s="242">
        <v>0</v>
      </c>
      <c r="E420" s="239" t="e">
        <f t="shared" si="72"/>
        <v>#DIV/0!</v>
      </c>
      <c r="F420" s="223">
        <f t="shared" si="70"/>
        <v>0</v>
      </c>
    </row>
    <row r="421" s="223" customFormat="1" ht="16" customHeight="1" spans="1:6">
      <c r="A421" s="243">
        <v>2210202</v>
      </c>
      <c r="B421" s="244" t="s">
        <v>531</v>
      </c>
      <c r="C421" s="241"/>
      <c r="D421" s="242">
        <v>0</v>
      </c>
      <c r="E421" s="239" t="e">
        <f t="shared" si="72"/>
        <v>#DIV/0!</v>
      </c>
      <c r="F421" s="223">
        <f t="shared" si="70"/>
        <v>0</v>
      </c>
    </row>
    <row r="422" s="223" customFormat="1" ht="16" customHeight="1" spans="1:6">
      <c r="A422" s="235">
        <v>222</v>
      </c>
      <c r="B422" s="247" t="s">
        <v>532</v>
      </c>
      <c r="C422" s="241">
        <f>C423+C426</f>
        <v>1548</v>
      </c>
      <c r="D422" s="242">
        <f>D423+D426</f>
        <v>1502</v>
      </c>
      <c r="E422" s="239">
        <f t="shared" ref="E422:E427" si="73">C422/D422*100</f>
        <v>103.1</v>
      </c>
      <c r="F422" s="223">
        <f t="shared" si="70"/>
        <v>46</v>
      </c>
    </row>
    <row r="423" s="223" customFormat="1" ht="16" customHeight="1" spans="1:6">
      <c r="A423" s="235">
        <v>22201</v>
      </c>
      <c r="B423" s="247" t="s">
        <v>533</v>
      </c>
      <c r="C423" s="241">
        <v>1509</v>
      </c>
      <c r="D423" s="242">
        <f>D424+D425</f>
        <v>1464</v>
      </c>
      <c r="E423" s="239">
        <f t="shared" si="73"/>
        <v>103.1</v>
      </c>
      <c r="F423" s="223">
        <f t="shared" si="70"/>
        <v>45</v>
      </c>
    </row>
    <row r="424" s="223" customFormat="1" ht="16" customHeight="1" spans="1:6">
      <c r="A424" s="243">
        <v>2220115</v>
      </c>
      <c r="B424" s="252" t="s">
        <v>534</v>
      </c>
      <c r="C424" s="241">
        <v>745</v>
      </c>
      <c r="D424" s="242">
        <v>700</v>
      </c>
      <c r="E424" s="239">
        <f t="shared" si="73"/>
        <v>106.4</v>
      </c>
      <c r="F424" s="223">
        <f t="shared" si="70"/>
        <v>45</v>
      </c>
    </row>
    <row r="425" s="223" customFormat="1" ht="16" customHeight="1" spans="1:6">
      <c r="A425" s="243">
        <v>2220199</v>
      </c>
      <c r="B425" s="284" t="s">
        <v>535</v>
      </c>
      <c r="C425" s="241">
        <v>764</v>
      </c>
      <c r="D425" s="242">
        <v>764</v>
      </c>
      <c r="E425" s="239">
        <f t="shared" si="73"/>
        <v>100</v>
      </c>
      <c r="F425" s="223">
        <f t="shared" si="70"/>
        <v>0</v>
      </c>
    </row>
    <row r="426" s="223" customFormat="1" ht="16" customHeight="1" spans="1:6">
      <c r="A426" s="235">
        <v>22204</v>
      </c>
      <c r="B426" s="247" t="s">
        <v>536</v>
      </c>
      <c r="C426" s="241">
        <v>39</v>
      </c>
      <c r="D426" s="242">
        <v>38</v>
      </c>
      <c r="E426" s="239">
        <f t="shared" si="73"/>
        <v>102.6</v>
      </c>
      <c r="F426" s="223">
        <f t="shared" si="70"/>
        <v>1</v>
      </c>
    </row>
    <row r="427" s="223" customFormat="1" ht="16" customHeight="1" spans="1:6">
      <c r="A427" s="243">
        <v>2220499</v>
      </c>
      <c r="B427" s="284" t="s">
        <v>537</v>
      </c>
      <c r="C427" s="241">
        <v>39</v>
      </c>
      <c r="D427" s="242">
        <v>38</v>
      </c>
      <c r="E427" s="239">
        <f t="shared" si="73"/>
        <v>102.6</v>
      </c>
      <c r="F427" s="223">
        <f t="shared" si="70"/>
        <v>1</v>
      </c>
    </row>
    <row r="428" s="223" customFormat="1" ht="16" customHeight="1" spans="1:6">
      <c r="A428" s="235">
        <v>224</v>
      </c>
      <c r="B428" s="247" t="s">
        <v>538</v>
      </c>
      <c r="C428" s="241">
        <f>C429+C436+C438</f>
        <v>2778</v>
      </c>
      <c r="D428" s="242">
        <f>D429+D436+D438</f>
        <v>2546</v>
      </c>
      <c r="E428" s="239">
        <f t="shared" ref="E428:E430" si="74">C428/D428*100</f>
        <v>109.1</v>
      </c>
      <c r="F428" s="223">
        <f t="shared" si="70"/>
        <v>232</v>
      </c>
    </row>
    <row r="429" s="223" customFormat="1" ht="16" customHeight="1" spans="1:6">
      <c r="A429" s="235">
        <v>22401</v>
      </c>
      <c r="B429" s="251" t="s">
        <v>539</v>
      </c>
      <c r="C429" s="241">
        <v>1195</v>
      </c>
      <c r="D429" s="242">
        <f>D430+D435</f>
        <v>1113</v>
      </c>
      <c r="E429" s="239">
        <f t="shared" si="74"/>
        <v>107.4</v>
      </c>
      <c r="F429" s="223">
        <f t="shared" si="70"/>
        <v>82</v>
      </c>
    </row>
    <row r="430" s="223" customFormat="1" ht="16" customHeight="1" spans="1:6">
      <c r="A430" s="243">
        <v>2240101</v>
      </c>
      <c r="B430" s="285" t="s">
        <v>158</v>
      </c>
      <c r="C430" s="241">
        <v>895</v>
      </c>
      <c r="D430" s="242">
        <v>813</v>
      </c>
      <c r="E430" s="239">
        <f t="shared" si="74"/>
        <v>110.1</v>
      </c>
      <c r="F430" s="223">
        <f t="shared" si="70"/>
        <v>82</v>
      </c>
    </row>
    <row r="431" s="223" customFormat="1" ht="16" customHeight="1" spans="1:6">
      <c r="A431" s="248"/>
      <c r="B431" s="249" t="s">
        <v>540</v>
      </c>
      <c r="C431" s="241"/>
      <c r="D431" s="242"/>
      <c r="E431" s="239"/>
      <c r="F431" s="223">
        <f t="shared" si="70"/>
        <v>0</v>
      </c>
    </row>
    <row r="432" s="223" customFormat="1" ht="16" customHeight="1" spans="1:6">
      <c r="A432" s="248"/>
      <c r="B432" s="244" t="s">
        <v>541</v>
      </c>
      <c r="C432" s="241"/>
      <c r="D432" s="242"/>
      <c r="E432" s="239"/>
      <c r="F432" s="223">
        <f t="shared" si="70"/>
        <v>0</v>
      </c>
    </row>
    <row r="433" s="224" customFormat="1" ht="16" customHeight="1" spans="1:6">
      <c r="A433" s="286"/>
      <c r="B433" s="287" t="s">
        <v>542</v>
      </c>
      <c r="C433" s="237"/>
      <c r="D433" s="238"/>
      <c r="E433" s="239"/>
      <c r="F433" s="224">
        <f t="shared" si="70"/>
        <v>0</v>
      </c>
    </row>
    <row r="434" s="224" customFormat="1" ht="16" customHeight="1" spans="1:6">
      <c r="A434" s="286"/>
      <c r="B434" s="288" t="s">
        <v>543</v>
      </c>
      <c r="C434" s="241"/>
      <c r="D434" s="242"/>
      <c r="E434" s="239"/>
      <c r="F434" s="224">
        <f t="shared" si="70"/>
        <v>0</v>
      </c>
    </row>
    <row r="435" s="224" customFormat="1" ht="16" customHeight="1" spans="1:6">
      <c r="A435" s="243">
        <v>2240199</v>
      </c>
      <c r="B435" s="288" t="s">
        <v>544</v>
      </c>
      <c r="C435" s="241">
        <v>300</v>
      </c>
      <c r="D435" s="242">
        <v>300</v>
      </c>
      <c r="E435" s="239">
        <f t="shared" ref="E435:E440" si="75">C435/D435*100</f>
        <v>100</v>
      </c>
      <c r="F435" s="224">
        <f t="shared" si="70"/>
        <v>0</v>
      </c>
    </row>
    <row r="436" s="224" customFormat="1" ht="16" customHeight="1" spans="1:6">
      <c r="A436" s="235">
        <v>22402</v>
      </c>
      <c r="B436" s="289" t="s">
        <v>545</v>
      </c>
      <c r="C436" s="241">
        <v>1476</v>
      </c>
      <c r="D436" s="242">
        <v>1327</v>
      </c>
      <c r="E436" s="239">
        <f t="shared" si="75"/>
        <v>111.2</v>
      </c>
      <c r="F436" s="224">
        <f t="shared" si="70"/>
        <v>149</v>
      </c>
    </row>
    <row r="437" s="224" customFormat="1" ht="16" customHeight="1" spans="1:6">
      <c r="A437" s="243">
        <v>2240201</v>
      </c>
      <c r="B437" s="290" t="s">
        <v>158</v>
      </c>
      <c r="C437" s="241">
        <v>1476</v>
      </c>
      <c r="D437" s="242">
        <v>1327</v>
      </c>
      <c r="E437" s="239">
        <f t="shared" si="75"/>
        <v>111.2</v>
      </c>
      <c r="F437" s="224">
        <f t="shared" si="70"/>
        <v>149</v>
      </c>
    </row>
    <row r="438" s="224" customFormat="1" ht="16" customHeight="1" spans="1:6">
      <c r="A438" s="235">
        <v>22405</v>
      </c>
      <c r="B438" s="291" t="s">
        <v>546</v>
      </c>
      <c r="C438" s="241">
        <v>107</v>
      </c>
      <c r="D438" s="242">
        <v>106</v>
      </c>
      <c r="E438" s="239">
        <f t="shared" si="75"/>
        <v>100.9</v>
      </c>
      <c r="F438" s="224">
        <f t="shared" si="70"/>
        <v>1</v>
      </c>
    </row>
    <row r="439" s="224" customFormat="1" ht="16" customHeight="1" spans="1:5">
      <c r="A439" s="279">
        <v>2240501</v>
      </c>
      <c r="B439" s="290" t="s">
        <v>224</v>
      </c>
      <c r="C439" s="241">
        <v>107</v>
      </c>
      <c r="D439" s="242"/>
      <c r="E439" s="239" t="e">
        <f t="shared" si="75"/>
        <v>#DIV/0!</v>
      </c>
    </row>
    <row r="440" s="224" customFormat="1" ht="16" customHeight="1" spans="1:6">
      <c r="A440" s="243">
        <v>2240599</v>
      </c>
      <c r="B440" s="288" t="s">
        <v>547</v>
      </c>
      <c r="D440" s="242">
        <v>106</v>
      </c>
      <c r="E440" s="239">
        <f t="shared" si="75"/>
        <v>0</v>
      </c>
      <c r="F440" s="224">
        <f>C439-D440</f>
        <v>1</v>
      </c>
    </row>
    <row r="441" s="224" customFormat="1" ht="16" customHeight="1" spans="1:6">
      <c r="A441" s="235">
        <v>22499</v>
      </c>
      <c r="B441" s="289" t="s">
        <v>548</v>
      </c>
      <c r="C441" s="241"/>
      <c r="D441" s="242"/>
      <c r="E441" s="239"/>
      <c r="F441" s="224">
        <f t="shared" ref="F440:F467" si="76">C441-D441</f>
        <v>0</v>
      </c>
    </row>
    <row r="442" s="224" customFormat="1" ht="16" customHeight="1" spans="1:6">
      <c r="A442" s="235">
        <v>227</v>
      </c>
      <c r="B442" s="292" t="s">
        <v>549</v>
      </c>
      <c r="C442" s="293">
        <v>3500</v>
      </c>
      <c r="D442" s="294">
        <v>3500</v>
      </c>
      <c r="E442" s="239">
        <f>C442/D442*100</f>
        <v>100</v>
      </c>
      <c r="F442" s="224">
        <f t="shared" si="76"/>
        <v>0</v>
      </c>
    </row>
    <row r="443" s="224" customFormat="1" ht="16" customHeight="1" spans="1:6">
      <c r="A443" s="235">
        <v>229</v>
      </c>
      <c r="B443" s="291" t="s">
        <v>550</v>
      </c>
      <c r="C443" s="293"/>
      <c r="D443" s="294">
        <v>190</v>
      </c>
      <c r="E443" s="239">
        <f>C443/D443*100</f>
        <v>0</v>
      </c>
      <c r="F443" s="224">
        <f t="shared" si="76"/>
        <v>-190</v>
      </c>
    </row>
    <row r="444" s="224" customFormat="1" ht="16" customHeight="1" spans="1:6">
      <c r="A444" s="286"/>
      <c r="B444" s="289" t="s">
        <v>551</v>
      </c>
      <c r="C444" s="293"/>
      <c r="D444" s="294">
        <f>D446+D447</f>
        <v>190</v>
      </c>
      <c r="E444" s="239">
        <f>C444/D444*100</f>
        <v>0</v>
      </c>
      <c r="F444" s="224">
        <f t="shared" si="76"/>
        <v>-190</v>
      </c>
    </row>
    <row r="445" s="224" customFormat="1" ht="16" customHeight="1" spans="1:6">
      <c r="A445" s="286"/>
      <c r="B445" s="295" t="s">
        <v>552</v>
      </c>
      <c r="C445" s="293"/>
      <c r="D445" s="294"/>
      <c r="E445" s="239"/>
      <c r="F445" s="224">
        <f t="shared" si="76"/>
        <v>0</v>
      </c>
    </row>
    <row r="446" s="224" customFormat="1" ht="18" customHeight="1" spans="1:6">
      <c r="A446" s="286"/>
      <c r="B446" s="295" t="s">
        <v>553</v>
      </c>
      <c r="C446" s="293"/>
      <c r="D446" s="294"/>
      <c r="E446" s="239"/>
      <c r="F446" s="224">
        <f t="shared" si="76"/>
        <v>0</v>
      </c>
    </row>
    <row r="447" s="224" customFormat="1" ht="16" customHeight="1" spans="1:6">
      <c r="A447" s="235">
        <v>22999</v>
      </c>
      <c r="B447" s="295" t="s">
        <v>554</v>
      </c>
      <c r="C447" s="293"/>
      <c r="D447" s="294">
        <v>190</v>
      </c>
      <c r="E447" s="239">
        <f t="shared" ref="E447:E449" si="77">C447/D447*100</f>
        <v>0</v>
      </c>
      <c r="F447" s="224">
        <f t="shared" si="76"/>
        <v>-190</v>
      </c>
    </row>
    <row r="448" s="224" customFormat="1" ht="16" customHeight="1" spans="1:5">
      <c r="A448" s="235">
        <v>231</v>
      </c>
      <c r="B448" s="296" t="s">
        <v>555</v>
      </c>
      <c r="C448" s="293">
        <v>8817</v>
      </c>
      <c r="D448" s="294">
        <v>18949</v>
      </c>
      <c r="E448" s="239">
        <f t="shared" si="77"/>
        <v>46.5</v>
      </c>
    </row>
    <row r="449" s="224" customFormat="1" ht="16" customHeight="1" spans="1:5">
      <c r="A449" s="243">
        <v>23103</v>
      </c>
      <c r="B449" s="297" t="s">
        <v>556</v>
      </c>
      <c r="C449" s="293">
        <v>8817</v>
      </c>
      <c r="D449" s="294">
        <v>18949</v>
      </c>
      <c r="E449" s="239">
        <f t="shared" si="77"/>
        <v>46.5</v>
      </c>
    </row>
    <row r="450" s="224" customFormat="1" ht="16" customHeight="1" spans="1:6">
      <c r="A450" s="235">
        <v>232</v>
      </c>
      <c r="B450" s="296" t="s">
        <v>557</v>
      </c>
      <c r="C450" s="293">
        <v>11300</v>
      </c>
      <c r="D450" s="294">
        <v>12039</v>
      </c>
      <c r="E450" s="239">
        <f t="shared" ref="E450:E455" si="78">C450/D450*100</f>
        <v>93.9</v>
      </c>
      <c r="F450" s="224">
        <f>C450-D450</f>
        <v>-739</v>
      </c>
    </row>
    <row r="451" s="224" customFormat="1" ht="16" customHeight="1" spans="1:6">
      <c r="A451" s="243">
        <v>23203</v>
      </c>
      <c r="B451" s="297" t="s">
        <v>558</v>
      </c>
      <c r="C451" s="293">
        <v>11300</v>
      </c>
      <c r="D451" s="294">
        <v>12039</v>
      </c>
      <c r="E451" s="239">
        <f t="shared" si="78"/>
        <v>93.9</v>
      </c>
      <c r="F451" s="224">
        <f>C451-D451</f>
        <v>-739</v>
      </c>
    </row>
    <row r="452" s="224" customFormat="1" ht="16" customHeight="1" spans="1:5">
      <c r="A452" s="235">
        <v>233</v>
      </c>
      <c r="B452" s="296" t="s">
        <v>559</v>
      </c>
      <c r="C452" s="293">
        <v>190</v>
      </c>
      <c r="D452" s="294">
        <v>190</v>
      </c>
      <c r="E452" s="239">
        <f t="shared" si="78"/>
        <v>100</v>
      </c>
    </row>
    <row r="453" s="224" customFormat="1" ht="16" customHeight="1" spans="1:5">
      <c r="A453" s="243">
        <v>23303</v>
      </c>
      <c r="B453" s="297" t="s">
        <v>560</v>
      </c>
      <c r="C453" s="293">
        <v>190</v>
      </c>
      <c r="D453" s="294">
        <v>190</v>
      </c>
      <c r="E453" s="239">
        <f t="shared" si="78"/>
        <v>100</v>
      </c>
    </row>
    <row r="454" s="224" customFormat="1" ht="16" customHeight="1" spans="1:6">
      <c r="A454" s="286"/>
      <c r="B454" s="298" t="s">
        <v>561</v>
      </c>
      <c r="C454" s="293">
        <f>C448+C450+C452</f>
        <v>20307</v>
      </c>
      <c r="D454" s="294">
        <f>D448+D450+D452</f>
        <v>31178</v>
      </c>
      <c r="E454" s="239">
        <f t="shared" si="78"/>
        <v>65.1</v>
      </c>
      <c r="F454" s="224">
        <f t="shared" ref="F454:F470" si="79">C454-D454</f>
        <v>-10871</v>
      </c>
    </row>
    <row r="455" customFormat="1" spans="1:6">
      <c r="A455" s="299"/>
      <c r="B455" s="300" t="s">
        <v>134</v>
      </c>
      <c r="C455" s="301">
        <f>C5+C416+C82+C87+C121+C144+C160+C185+C257+C303+C319+C336+C376+C386+C395+C401+C404+C422+C428+C442+C443+C454</f>
        <v>338734</v>
      </c>
      <c r="D455" s="302">
        <f>D5+D416+D82+D87+D121+D144+D160+D185+D257+D303+D319+D336+D376+D386+D395+D401+D404+D422+D428+D442+D443+D454</f>
        <v>318738</v>
      </c>
      <c r="E455" s="303">
        <f t="shared" si="78"/>
        <v>106.3</v>
      </c>
      <c r="F455">
        <f t="shared" si="79"/>
        <v>19996</v>
      </c>
    </row>
    <row r="456" customFormat="1" spans="1:6">
      <c r="A456" s="299"/>
      <c r="B456" s="304" t="s">
        <v>136</v>
      </c>
      <c r="C456" s="305"/>
      <c r="D456" s="305"/>
      <c r="E456" s="306"/>
      <c r="F456">
        <f t="shared" si="79"/>
        <v>0</v>
      </c>
    </row>
    <row r="457" customFormat="1" spans="1:6">
      <c r="A457" s="299"/>
      <c r="B457" s="304" t="s">
        <v>137</v>
      </c>
      <c r="C457" s="305"/>
      <c r="D457" s="305"/>
      <c r="E457" s="306"/>
      <c r="F457">
        <f t="shared" si="79"/>
        <v>0</v>
      </c>
    </row>
    <row r="458" customFormat="1" spans="1:6">
      <c r="A458" s="299"/>
      <c r="B458" s="307" t="s">
        <v>562</v>
      </c>
      <c r="C458" s="305"/>
      <c r="D458" s="305"/>
      <c r="E458" s="306"/>
      <c r="F458">
        <f t="shared" si="79"/>
        <v>0</v>
      </c>
    </row>
    <row r="459" customFormat="1" spans="1:6">
      <c r="A459" s="299"/>
      <c r="B459" s="307" t="s">
        <v>563</v>
      </c>
      <c r="C459" s="305"/>
      <c r="D459" s="305"/>
      <c r="E459" s="306"/>
      <c r="F459">
        <f t="shared" si="79"/>
        <v>0</v>
      </c>
    </row>
    <row r="460" customFormat="1" spans="1:6">
      <c r="A460" s="299"/>
      <c r="B460" s="307" t="s">
        <v>564</v>
      </c>
      <c r="C460" s="305"/>
      <c r="D460" s="305"/>
      <c r="E460" s="306"/>
      <c r="F460">
        <f t="shared" si="79"/>
        <v>0</v>
      </c>
    </row>
    <row r="461" customFormat="1" spans="1:6">
      <c r="A461" s="299"/>
      <c r="B461" s="304" t="s">
        <v>141</v>
      </c>
      <c r="C461" s="308">
        <v>13000</v>
      </c>
      <c r="D461" s="309">
        <v>9000</v>
      </c>
      <c r="E461" s="310">
        <f>C461/D461*100</f>
        <v>144.4</v>
      </c>
      <c r="F461">
        <f t="shared" si="79"/>
        <v>4000</v>
      </c>
    </row>
    <row r="462" customFormat="1" spans="1:6">
      <c r="A462" s="299"/>
      <c r="B462" s="304" t="s">
        <v>142</v>
      </c>
      <c r="C462" s="305"/>
      <c r="D462" s="305"/>
      <c r="E462" s="306"/>
      <c r="F462">
        <f t="shared" si="79"/>
        <v>0</v>
      </c>
    </row>
    <row r="463" customFormat="1" spans="1:6">
      <c r="A463" s="299"/>
      <c r="B463" s="304" t="s">
        <v>143</v>
      </c>
      <c r="C463" s="305"/>
      <c r="D463" s="305"/>
      <c r="E463" s="306"/>
      <c r="F463">
        <f t="shared" si="79"/>
        <v>0</v>
      </c>
    </row>
    <row r="464" customFormat="1" spans="1:6">
      <c r="A464" s="299"/>
      <c r="B464" s="304" t="s">
        <v>144</v>
      </c>
      <c r="C464" s="305"/>
      <c r="D464" s="305"/>
      <c r="E464" s="306"/>
      <c r="F464">
        <f t="shared" si="79"/>
        <v>0</v>
      </c>
    </row>
    <row r="465" customFormat="1" spans="1:6">
      <c r="A465" s="299"/>
      <c r="B465" s="304" t="s">
        <v>145</v>
      </c>
      <c r="C465" s="305"/>
      <c r="D465" s="305"/>
      <c r="E465" s="306"/>
      <c r="F465">
        <f t="shared" si="79"/>
        <v>0</v>
      </c>
    </row>
    <row r="466" customFormat="1" spans="1:6">
      <c r="A466" s="299"/>
      <c r="B466" s="304" t="s">
        <v>146</v>
      </c>
      <c r="C466" s="305"/>
      <c r="D466" s="305"/>
      <c r="E466" s="306"/>
      <c r="F466">
        <f t="shared" si="79"/>
        <v>0</v>
      </c>
    </row>
    <row r="467" customFormat="1" spans="1:6">
      <c r="A467" s="299"/>
      <c r="B467" s="304" t="s">
        <v>147</v>
      </c>
      <c r="C467" s="305"/>
      <c r="D467" s="305"/>
      <c r="E467" s="306"/>
      <c r="F467">
        <f t="shared" si="79"/>
        <v>0</v>
      </c>
    </row>
    <row r="468" customFormat="1" spans="1:6">
      <c r="A468" s="299"/>
      <c r="B468" s="304" t="s">
        <v>148</v>
      </c>
      <c r="C468" s="305"/>
      <c r="D468" s="305"/>
      <c r="E468" s="306"/>
      <c r="F468">
        <f t="shared" si="79"/>
        <v>0</v>
      </c>
    </row>
    <row r="469" customFormat="1" spans="1:6">
      <c r="A469" s="299"/>
      <c r="B469" s="304" t="s">
        <v>149</v>
      </c>
      <c r="C469" s="305"/>
      <c r="D469" s="305"/>
      <c r="E469" s="306"/>
      <c r="F469">
        <f t="shared" si="79"/>
        <v>0</v>
      </c>
    </row>
    <row r="470" customFormat="1" spans="1:6">
      <c r="A470" s="299"/>
      <c r="B470" s="304" t="s">
        <v>150</v>
      </c>
      <c r="C470" s="305">
        <f>C455+C461</f>
        <v>351734</v>
      </c>
      <c r="D470" s="305">
        <f>D455+D461</f>
        <v>327738</v>
      </c>
      <c r="E470" s="310">
        <f>C470/D470*100</f>
        <v>107.3</v>
      </c>
      <c r="F470">
        <f t="shared" si="79"/>
        <v>23996</v>
      </c>
    </row>
    <row r="471" customFormat="1" spans="3:5">
      <c r="C471" s="225"/>
      <c r="D471" s="226"/>
      <c r="E471" s="226"/>
    </row>
    <row r="472" customFormat="1" spans="2:5">
      <c r="B472" t="s">
        <v>565</v>
      </c>
      <c r="C472" s="225"/>
      <c r="D472" s="226"/>
      <c r="E472" s="226"/>
    </row>
  </sheetData>
  <mergeCells count="1">
    <mergeCell ref="B2:E2"/>
  </mergeCells>
  <pageMargins left="0.707638888888889" right="0.707638888888889" top="0.747916666666667" bottom="0.747916666666667" header="0.313888888888889" footer="0.313888888888889"/>
  <pageSetup paperSize="9" scale="2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E16" sqref="E16"/>
    </sheetView>
  </sheetViews>
  <sheetFormatPr defaultColWidth="9" defaultRowHeight="11.25"/>
  <cols>
    <col min="1" max="1" width="37.625" style="211" customWidth="1"/>
    <col min="2" max="2" width="11.125" style="211" customWidth="1"/>
    <col min="3" max="3" width="14.875" style="211" customWidth="1"/>
    <col min="4" max="4" width="15.5" style="211" customWidth="1"/>
    <col min="5" max="5" width="20.75" style="211" customWidth="1"/>
    <col min="6" max="246" width="9" style="211"/>
    <col min="247" max="247" width="20.125" style="211" customWidth="1"/>
    <col min="248" max="248" width="9.625" style="211" customWidth="1"/>
    <col min="249" max="249" width="8.625" style="211" customWidth="1"/>
    <col min="250" max="250" width="8.875" style="211" customWidth="1"/>
    <col min="251" max="253" width="7.625" style="211" customWidth="1"/>
    <col min="254" max="254" width="8.125" style="211" customWidth="1"/>
    <col min="255" max="255" width="7.625" style="211" customWidth="1"/>
    <col min="256" max="256" width="9" style="211" customWidth="1"/>
    <col min="257" max="502" width="9" style="211"/>
    <col min="503" max="503" width="20.125" style="211" customWidth="1"/>
    <col min="504" max="504" width="9.625" style="211" customWidth="1"/>
    <col min="505" max="505" width="8.625" style="211" customWidth="1"/>
    <col min="506" max="506" width="8.875" style="211" customWidth="1"/>
    <col min="507" max="509" width="7.625" style="211" customWidth="1"/>
    <col min="510" max="510" width="8.125" style="211" customWidth="1"/>
    <col min="511" max="511" width="7.625" style="211" customWidth="1"/>
    <col min="512" max="512" width="9" style="211" customWidth="1"/>
    <col min="513" max="758" width="9" style="211"/>
    <col min="759" max="759" width="20.125" style="211" customWidth="1"/>
    <col min="760" max="760" width="9.625" style="211" customWidth="1"/>
    <col min="761" max="761" width="8.625" style="211" customWidth="1"/>
    <col min="762" max="762" width="8.875" style="211" customWidth="1"/>
    <col min="763" max="765" width="7.625" style="211" customWidth="1"/>
    <col min="766" max="766" width="8.125" style="211" customWidth="1"/>
    <col min="767" max="767" width="7.625" style="211" customWidth="1"/>
    <col min="768" max="768" width="9" style="211" customWidth="1"/>
    <col min="769" max="1014" width="9" style="211"/>
    <col min="1015" max="1015" width="20.125" style="211" customWidth="1"/>
    <col min="1016" max="1016" width="9.625" style="211" customWidth="1"/>
    <col min="1017" max="1017" width="8.625" style="211" customWidth="1"/>
    <col min="1018" max="1018" width="8.875" style="211" customWidth="1"/>
    <col min="1019" max="1021" width="7.625" style="211" customWidth="1"/>
    <col min="1022" max="1022" width="8.125" style="211" customWidth="1"/>
    <col min="1023" max="1023" width="7.625" style="211" customWidth="1"/>
    <col min="1024" max="1024" width="9" style="211" customWidth="1"/>
    <col min="1025" max="1270" width="9" style="211"/>
    <col min="1271" max="1271" width="20.125" style="211" customWidth="1"/>
    <col min="1272" max="1272" width="9.625" style="211" customWidth="1"/>
    <col min="1273" max="1273" width="8.625" style="211" customWidth="1"/>
    <col min="1274" max="1274" width="8.875" style="211" customWidth="1"/>
    <col min="1275" max="1277" width="7.625" style="211" customWidth="1"/>
    <col min="1278" max="1278" width="8.125" style="211" customWidth="1"/>
    <col min="1279" max="1279" width="7.625" style="211" customWidth="1"/>
    <col min="1280" max="1280" width="9" style="211" customWidth="1"/>
    <col min="1281" max="1526" width="9" style="211"/>
    <col min="1527" max="1527" width="20.125" style="211" customWidth="1"/>
    <col min="1528" max="1528" width="9.625" style="211" customWidth="1"/>
    <col min="1529" max="1529" width="8.625" style="211" customWidth="1"/>
    <col min="1530" max="1530" width="8.875" style="211" customWidth="1"/>
    <col min="1531" max="1533" width="7.625" style="211" customWidth="1"/>
    <col min="1534" max="1534" width="8.125" style="211" customWidth="1"/>
    <col min="1535" max="1535" width="7.625" style="211" customWidth="1"/>
    <col min="1536" max="1536" width="9" style="211" customWidth="1"/>
    <col min="1537" max="1782" width="9" style="211"/>
    <col min="1783" max="1783" width="20.125" style="211" customWidth="1"/>
    <col min="1784" max="1784" width="9.625" style="211" customWidth="1"/>
    <col min="1785" max="1785" width="8.625" style="211" customWidth="1"/>
    <col min="1786" max="1786" width="8.875" style="211" customWidth="1"/>
    <col min="1787" max="1789" width="7.625" style="211" customWidth="1"/>
    <col min="1790" max="1790" width="8.125" style="211" customWidth="1"/>
    <col min="1791" max="1791" width="7.625" style="211" customWidth="1"/>
    <col min="1792" max="1792" width="9" style="211" customWidth="1"/>
    <col min="1793" max="2038" width="9" style="211"/>
    <col min="2039" max="2039" width="20.125" style="211" customWidth="1"/>
    <col min="2040" max="2040" width="9.625" style="211" customWidth="1"/>
    <col min="2041" max="2041" width="8.625" style="211" customWidth="1"/>
    <col min="2042" max="2042" width="8.875" style="211" customWidth="1"/>
    <col min="2043" max="2045" width="7.625" style="211" customWidth="1"/>
    <col min="2046" max="2046" width="8.125" style="211" customWidth="1"/>
    <col min="2047" max="2047" width="7.625" style="211" customWidth="1"/>
    <col min="2048" max="2048" width="9" style="211" customWidth="1"/>
    <col min="2049" max="2294" width="9" style="211"/>
    <col min="2295" max="2295" width="20.125" style="211" customWidth="1"/>
    <col min="2296" max="2296" width="9.625" style="211" customWidth="1"/>
    <col min="2297" max="2297" width="8.625" style="211" customWidth="1"/>
    <col min="2298" max="2298" width="8.875" style="211" customWidth="1"/>
    <col min="2299" max="2301" width="7.625" style="211" customWidth="1"/>
    <col min="2302" max="2302" width="8.125" style="211" customWidth="1"/>
    <col min="2303" max="2303" width="7.625" style="211" customWidth="1"/>
    <col min="2304" max="2304" width="9" style="211" customWidth="1"/>
    <col min="2305" max="2550" width="9" style="211"/>
    <col min="2551" max="2551" width="20.125" style="211" customWidth="1"/>
    <col min="2552" max="2552" width="9.625" style="211" customWidth="1"/>
    <col min="2553" max="2553" width="8.625" style="211" customWidth="1"/>
    <col min="2554" max="2554" width="8.875" style="211" customWidth="1"/>
    <col min="2555" max="2557" width="7.625" style="211" customWidth="1"/>
    <col min="2558" max="2558" width="8.125" style="211" customWidth="1"/>
    <col min="2559" max="2559" width="7.625" style="211" customWidth="1"/>
    <col min="2560" max="2560" width="9" style="211" customWidth="1"/>
    <col min="2561" max="2806" width="9" style="211"/>
    <col min="2807" max="2807" width="20.125" style="211" customWidth="1"/>
    <col min="2808" max="2808" width="9.625" style="211" customWidth="1"/>
    <col min="2809" max="2809" width="8.625" style="211" customWidth="1"/>
    <col min="2810" max="2810" width="8.875" style="211" customWidth="1"/>
    <col min="2811" max="2813" width="7.625" style="211" customWidth="1"/>
    <col min="2814" max="2814" width="8.125" style="211" customWidth="1"/>
    <col min="2815" max="2815" width="7.625" style="211" customWidth="1"/>
    <col min="2816" max="2816" width="9" style="211" customWidth="1"/>
    <col min="2817" max="3062" width="9" style="211"/>
    <col min="3063" max="3063" width="20.125" style="211" customWidth="1"/>
    <col min="3064" max="3064" width="9.625" style="211" customWidth="1"/>
    <col min="3065" max="3065" width="8.625" style="211" customWidth="1"/>
    <col min="3066" max="3066" width="8.875" style="211" customWidth="1"/>
    <col min="3067" max="3069" width="7.625" style="211" customWidth="1"/>
    <col min="3070" max="3070" width="8.125" style="211" customWidth="1"/>
    <col min="3071" max="3071" width="7.625" style="211" customWidth="1"/>
    <col min="3072" max="3072" width="9" style="211" customWidth="1"/>
    <col min="3073" max="3318" width="9" style="211"/>
    <col min="3319" max="3319" width="20.125" style="211" customWidth="1"/>
    <col min="3320" max="3320" width="9.625" style="211" customWidth="1"/>
    <col min="3321" max="3321" width="8.625" style="211" customWidth="1"/>
    <col min="3322" max="3322" width="8.875" style="211" customWidth="1"/>
    <col min="3323" max="3325" width="7.625" style="211" customWidth="1"/>
    <col min="3326" max="3326" width="8.125" style="211" customWidth="1"/>
    <col min="3327" max="3327" width="7.625" style="211" customWidth="1"/>
    <col min="3328" max="3328" width="9" style="211" customWidth="1"/>
    <col min="3329" max="3574" width="9" style="211"/>
    <col min="3575" max="3575" width="20.125" style="211" customWidth="1"/>
    <col min="3576" max="3576" width="9.625" style="211" customWidth="1"/>
    <col min="3577" max="3577" width="8.625" style="211" customWidth="1"/>
    <col min="3578" max="3578" width="8.875" style="211" customWidth="1"/>
    <col min="3579" max="3581" width="7.625" style="211" customWidth="1"/>
    <col min="3582" max="3582" width="8.125" style="211" customWidth="1"/>
    <col min="3583" max="3583" width="7.625" style="211" customWidth="1"/>
    <col min="3584" max="3584" width="9" style="211" customWidth="1"/>
    <col min="3585" max="3830" width="9" style="211"/>
    <col min="3831" max="3831" width="20.125" style="211" customWidth="1"/>
    <col min="3832" max="3832" width="9.625" style="211" customWidth="1"/>
    <col min="3833" max="3833" width="8.625" style="211" customWidth="1"/>
    <col min="3834" max="3834" width="8.875" style="211" customWidth="1"/>
    <col min="3835" max="3837" width="7.625" style="211" customWidth="1"/>
    <col min="3838" max="3838" width="8.125" style="211" customWidth="1"/>
    <col min="3839" max="3839" width="7.625" style="211" customWidth="1"/>
    <col min="3840" max="3840" width="9" style="211" customWidth="1"/>
    <col min="3841" max="4086" width="9" style="211"/>
    <col min="4087" max="4087" width="20.125" style="211" customWidth="1"/>
    <col min="4088" max="4088" width="9.625" style="211" customWidth="1"/>
    <col min="4089" max="4089" width="8.625" style="211" customWidth="1"/>
    <col min="4090" max="4090" width="8.875" style="211" customWidth="1"/>
    <col min="4091" max="4093" width="7.625" style="211" customWidth="1"/>
    <col min="4094" max="4094" width="8.125" style="211" customWidth="1"/>
    <col min="4095" max="4095" width="7.625" style="211" customWidth="1"/>
    <col min="4096" max="4096" width="9" style="211" customWidth="1"/>
    <col min="4097" max="4342" width="9" style="211"/>
    <col min="4343" max="4343" width="20.125" style="211" customWidth="1"/>
    <col min="4344" max="4344" width="9.625" style="211" customWidth="1"/>
    <col min="4345" max="4345" width="8.625" style="211" customWidth="1"/>
    <col min="4346" max="4346" width="8.875" style="211" customWidth="1"/>
    <col min="4347" max="4349" width="7.625" style="211" customWidth="1"/>
    <col min="4350" max="4350" width="8.125" style="211" customWidth="1"/>
    <col min="4351" max="4351" width="7.625" style="211" customWidth="1"/>
    <col min="4352" max="4352" width="9" style="211" customWidth="1"/>
    <col min="4353" max="4598" width="9" style="211"/>
    <col min="4599" max="4599" width="20.125" style="211" customWidth="1"/>
    <col min="4600" max="4600" width="9.625" style="211" customWidth="1"/>
    <col min="4601" max="4601" width="8.625" style="211" customWidth="1"/>
    <col min="4602" max="4602" width="8.875" style="211" customWidth="1"/>
    <col min="4603" max="4605" width="7.625" style="211" customWidth="1"/>
    <col min="4606" max="4606" width="8.125" style="211" customWidth="1"/>
    <col min="4607" max="4607" width="7.625" style="211" customWidth="1"/>
    <col min="4608" max="4608" width="9" style="211" customWidth="1"/>
    <col min="4609" max="4854" width="9" style="211"/>
    <col min="4855" max="4855" width="20.125" style="211" customWidth="1"/>
    <col min="4856" max="4856" width="9.625" style="211" customWidth="1"/>
    <col min="4857" max="4857" width="8.625" style="211" customWidth="1"/>
    <col min="4858" max="4858" width="8.875" style="211" customWidth="1"/>
    <col min="4859" max="4861" width="7.625" style="211" customWidth="1"/>
    <col min="4862" max="4862" width="8.125" style="211" customWidth="1"/>
    <col min="4863" max="4863" width="7.625" style="211" customWidth="1"/>
    <col min="4864" max="4864" width="9" style="211" customWidth="1"/>
    <col min="4865" max="5110" width="9" style="211"/>
    <col min="5111" max="5111" width="20.125" style="211" customWidth="1"/>
    <col min="5112" max="5112" width="9.625" style="211" customWidth="1"/>
    <col min="5113" max="5113" width="8.625" style="211" customWidth="1"/>
    <col min="5114" max="5114" width="8.875" style="211" customWidth="1"/>
    <col min="5115" max="5117" width="7.625" style="211" customWidth="1"/>
    <col min="5118" max="5118" width="8.125" style="211" customWidth="1"/>
    <col min="5119" max="5119" width="7.625" style="211" customWidth="1"/>
    <col min="5120" max="5120" width="9" style="211" customWidth="1"/>
    <col min="5121" max="5366" width="9" style="211"/>
    <col min="5367" max="5367" width="20.125" style="211" customWidth="1"/>
    <col min="5368" max="5368" width="9.625" style="211" customWidth="1"/>
    <col min="5369" max="5369" width="8.625" style="211" customWidth="1"/>
    <col min="5370" max="5370" width="8.875" style="211" customWidth="1"/>
    <col min="5371" max="5373" width="7.625" style="211" customWidth="1"/>
    <col min="5374" max="5374" width="8.125" style="211" customWidth="1"/>
    <col min="5375" max="5375" width="7.625" style="211" customWidth="1"/>
    <col min="5376" max="5376" width="9" style="211" customWidth="1"/>
    <col min="5377" max="5622" width="9" style="211"/>
    <col min="5623" max="5623" width="20.125" style="211" customWidth="1"/>
    <col min="5624" max="5624" width="9.625" style="211" customWidth="1"/>
    <col min="5625" max="5625" width="8.625" style="211" customWidth="1"/>
    <col min="5626" max="5626" width="8.875" style="211" customWidth="1"/>
    <col min="5627" max="5629" width="7.625" style="211" customWidth="1"/>
    <col min="5630" max="5630" width="8.125" style="211" customWidth="1"/>
    <col min="5631" max="5631" width="7.625" style="211" customWidth="1"/>
    <col min="5632" max="5632" width="9" style="211" customWidth="1"/>
    <col min="5633" max="5878" width="9" style="211"/>
    <col min="5879" max="5879" width="20.125" style="211" customWidth="1"/>
    <col min="5880" max="5880" width="9.625" style="211" customWidth="1"/>
    <col min="5881" max="5881" width="8.625" style="211" customWidth="1"/>
    <col min="5882" max="5882" width="8.875" style="211" customWidth="1"/>
    <col min="5883" max="5885" width="7.625" style="211" customWidth="1"/>
    <col min="5886" max="5886" width="8.125" style="211" customWidth="1"/>
    <col min="5887" max="5887" width="7.625" style="211" customWidth="1"/>
    <col min="5888" max="5888" width="9" style="211" customWidth="1"/>
    <col min="5889" max="6134" width="9" style="211"/>
    <col min="6135" max="6135" width="20.125" style="211" customWidth="1"/>
    <col min="6136" max="6136" width="9.625" style="211" customWidth="1"/>
    <col min="6137" max="6137" width="8.625" style="211" customWidth="1"/>
    <col min="6138" max="6138" width="8.875" style="211" customWidth="1"/>
    <col min="6139" max="6141" width="7.625" style="211" customWidth="1"/>
    <col min="6142" max="6142" width="8.125" style="211" customWidth="1"/>
    <col min="6143" max="6143" width="7.625" style="211" customWidth="1"/>
    <col min="6144" max="6144" width="9" style="211" customWidth="1"/>
    <col min="6145" max="6390" width="9" style="211"/>
    <col min="6391" max="6391" width="20.125" style="211" customWidth="1"/>
    <col min="6392" max="6392" width="9.625" style="211" customWidth="1"/>
    <col min="6393" max="6393" width="8.625" style="211" customWidth="1"/>
    <col min="6394" max="6394" width="8.875" style="211" customWidth="1"/>
    <col min="6395" max="6397" width="7.625" style="211" customWidth="1"/>
    <col min="6398" max="6398" width="8.125" style="211" customWidth="1"/>
    <col min="6399" max="6399" width="7.625" style="211" customWidth="1"/>
    <col min="6400" max="6400" width="9" style="211" customWidth="1"/>
    <col min="6401" max="6646" width="9" style="211"/>
    <col min="6647" max="6647" width="20.125" style="211" customWidth="1"/>
    <col min="6648" max="6648" width="9.625" style="211" customWidth="1"/>
    <col min="6649" max="6649" width="8.625" style="211" customWidth="1"/>
    <col min="6650" max="6650" width="8.875" style="211" customWidth="1"/>
    <col min="6651" max="6653" width="7.625" style="211" customWidth="1"/>
    <col min="6654" max="6654" width="8.125" style="211" customWidth="1"/>
    <col min="6655" max="6655" width="7.625" style="211" customWidth="1"/>
    <col min="6656" max="6656" width="9" style="211" customWidth="1"/>
    <col min="6657" max="6902" width="9" style="211"/>
    <col min="6903" max="6903" width="20.125" style="211" customWidth="1"/>
    <col min="6904" max="6904" width="9.625" style="211" customWidth="1"/>
    <col min="6905" max="6905" width="8.625" style="211" customWidth="1"/>
    <col min="6906" max="6906" width="8.875" style="211" customWidth="1"/>
    <col min="6907" max="6909" width="7.625" style="211" customWidth="1"/>
    <col min="6910" max="6910" width="8.125" style="211" customWidth="1"/>
    <col min="6911" max="6911" width="7.625" style="211" customWidth="1"/>
    <col min="6912" max="6912" width="9" style="211" customWidth="1"/>
    <col min="6913" max="7158" width="9" style="211"/>
    <col min="7159" max="7159" width="20.125" style="211" customWidth="1"/>
    <col min="7160" max="7160" width="9.625" style="211" customWidth="1"/>
    <col min="7161" max="7161" width="8.625" style="211" customWidth="1"/>
    <col min="7162" max="7162" width="8.875" style="211" customWidth="1"/>
    <col min="7163" max="7165" width="7.625" style="211" customWidth="1"/>
    <col min="7166" max="7166" width="8.125" style="211" customWidth="1"/>
    <col min="7167" max="7167" width="7.625" style="211" customWidth="1"/>
    <col min="7168" max="7168" width="9" style="211" customWidth="1"/>
    <col min="7169" max="7414" width="9" style="211"/>
    <col min="7415" max="7415" width="20.125" style="211" customWidth="1"/>
    <col min="7416" max="7416" width="9.625" style="211" customWidth="1"/>
    <col min="7417" max="7417" width="8.625" style="211" customWidth="1"/>
    <col min="7418" max="7418" width="8.875" style="211" customWidth="1"/>
    <col min="7419" max="7421" width="7.625" style="211" customWidth="1"/>
    <col min="7422" max="7422" width="8.125" style="211" customWidth="1"/>
    <col min="7423" max="7423" width="7.625" style="211" customWidth="1"/>
    <col min="7424" max="7424" width="9" style="211" customWidth="1"/>
    <col min="7425" max="7670" width="9" style="211"/>
    <col min="7671" max="7671" width="20.125" style="211" customWidth="1"/>
    <col min="7672" max="7672" width="9.625" style="211" customWidth="1"/>
    <col min="7673" max="7673" width="8.625" style="211" customWidth="1"/>
    <col min="7674" max="7674" width="8.875" style="211" customWidth="1"/>
    <col min="7675" max="7677" width="7.625" style="211" customWidth="1"/>
    <col min="7678" max="7678" width="8.125" style="211" customWidth="1"/>
    <col min="7679" max="7679" width="7.625" style="211" customWidth="1"/>
    <col min="7680" max="7680" width="9" style="211" customWidth="1"/>
    <col min="7681" max="7926" width="9" style="211"/>
    <col min="7927" max="7927" width="20.125" style="211" customWidth="1"/>
    <col min="7928" max="7928" width="9.625" style="211" customWidth="1"/>
    <col min="7929" max="7929" width="8.625" style="211" customWidth="1"/>
    <col min="7930" max="7930" width="8.875" style="211" customWidth="1"/>
    <col min="7931" max="7933" width="7.625" style="211" customWidth="1"/>
    <col min="7934" max="7934" width="8.125" style="211" customWidth="1"/>
    <col min="7935" max="7935" width="7.625" style="211" customWidth="1"/>
    <col min="7936" max="7936" width="9" style="211" customWidth="1"/>
    <col min="7937" max="8182" width="9" style="211"/>
    <col min="8183" max="8183" width="20.125" style="211" customWidth="1"/>
    <col min="8184" max="8184" width="9.625" style="211" customWidth="1"/>
    <col min="8185" max="8185" width="8.625" style="211" customWidth="1"/>
    <col min="8186" max="8186" width="8.875" style="211" customWidth="1"/>
    <col min="8187" max="8189" width="7.625" style="211" customWidth="1"/>
    <col min="8190" max="8190" width="8.125" style="211" customWidth="1"/>
    <col min="8191" max="8191" width="7.625" style="211" customWidth="1"/>
    <col min="8192" max="8192" width="9" style="211" customWidth="1"/>
    <col min="8193" max="8438" width="9" style="211"/>
    <col min="8439" max="8439" width="20.125" style="211" customWidth="1"/>
    <col min="8440" max="8440" width="9.625" style="211" customWidth="1"/>
    <col min="8441" max="8441" width="8.625" style="211" customWidth="1"/>
    <col min="8442" max="8442" width="8.875" style="211" customWidth="1"/>
    <col min="8443" max="8445" width="7.625" style="211" customWidth="1"/>
    <col min="8446" max="8446" width="8.125" style="211" customWidth="1"/>
    <col min="8447" max="8447" width="7.625" style="211" customWidth="1"/>
    <col min="8448" max="8448" width="9" style="211" customWidth="1"/>
    <col min="8449" max="8694" width="9" style="211"/>
    <col min="8695" max="8695" width="20.125" style="211" customWidth="1"/>
    <col min="8696" max="8696" width="9.625" style="211" customWidth="1"/>
    <col min="8697" max="8697" width="8.625" style="211" customWidth="1"/>
    <col min="8698" max="8698" width="8.875" style="211" customWidth="1"/>
    <col min="8699" max="8701" width="7.625" style="211" customWidth="1"/>
    <col min="8702" max="8702" width="8.125" style="211" customWidth="1"/>
    <col min="8703" max="8703" width="7.625" style="211" customWidth="1"/>
    <col min="8704" max="8704" width="9" style="211" customWidth="1"/>
    <col min="8705" max="8950" width="9" style="211"/>
    <col min="8951" max="8951" width="20.125" style="211" customWidth="1"/>
    <col min="8952" max="8952" width="9.625" style="211" customWidth="1"/>
    <col min="8953" max="8953" width="8.625" style="211" customWidth="1"/>
    <col min="8954" max="8954" width="8.875" style="211" customWidth="1"/>
    <col min="8955" max="8957" width="7.625" style="211" customWidth="1"/>
    <col min="8958" max="8958" width="8.125" style="211" customWidth="1"/>
    <col min="8959" max="8959" width="7.625" style="211" customWidth="1"/>
    <col min="8960" max="8960" width="9" style="211" customWidth="1"/>
    <col min="8961" max="9206" width="9" style="211"/>
    <col min="9207" max="9207" width="20.125" style="211" customWidth="1"/>
    <col min="9208" max="9208" width="9.625" style="211" customWidth="1"/>
    <col min="9209" max="9209" width="8.625" style="211" customWidth="1"/>
    <col min="9210" max="9210" width="8.875" style="211" customWidth="1"/>
    <col min="9211" max="9213" width="7.625" style="211" customWidth="1"/>
    <col min="9214" max="9214" width="8.125" style="211" customWidth="1"/>
    <col min="9215" max="9215" width="7.625" style="211" customWidth="1"/>
    <col min="9216" max="9216" width="9" style="211" customWidth="1"/>
    <col min="9217" max="9462" width="9" style="211"/>
    <col min="9463" max="9463" width="20.125" style="211" customWidth="1"/>
    <col min="9464" max="9464" width="9.625" style="211" customWidth="1"/>
    <col min="9465" max="9465" width="8.625" style="211" customWidth="1"/>
    <col min="9466" max="9466" width="8.875" style="211" customWidth="1"/>
    <col min="9467" max="9469" width="7.625" style="211" customWidth="1"/>
    <col min="9470" max="9470" width="8.125" style="211" customWidth="1"/>
    <col min="9471" max="9471" width="7.625" style="211" customWidth="1"/>
    <col min="9472" max="9472" width="9" style="211" customWidth="1"/>
    <col min="9473" max="9718" width="9" style="211"/>
    <col min="9719" max="9719" width="20.125" style="211" customWidth="1"/>
    <col min="9720" max="9720" width="9.625" style="211" customWidth="1"/>
    <col min="9721" max="9721" width="8.625" style="211" customWidth="1"/>
    <col min="9722" max="9722" width="8.875" style="211" customWidth="1"/>
    <col min="9723" max="9725" width="7.625" style="211" customWidth="1"/>
    <col min="9726" max="9726" width="8.125" style="211" customWidth="1"/>
    <col min="9727" max="9727" width="7.625" style="211" customWidth="1"/>
    <col min="9728" max="9728" width="9" style="211" customWidth="1"/>
    <col min="9729" max="9974" width="9" style="211"/>
    <col min="9975" max="9975" width="20.125" style="211" customWidth="1"/>
    <col min="9976" max="9976" width="9.625" style="211" customWidth="1"/>
    <col min="9977" max="9977" width="8.625" style="211" customWidth="1"/>
    <col min="9978" max="9978" width="8.875" style="211" customWidth="1"/>
    <col min="9979" max="9981" width="7.625" style="211" customWidth="1"/>
    <col min="9982" max="9982" width="8.125" style="211" customWidth="1"/>
    <col min="9983" max="9983" width="7.625" style="211" customWidth="1"/>
    <col min="9984" max="9984" width="9" style="211" customWidth="1"/>
    <col min="9985" max="10230" width="9" style="211"/>
    <col min="10231" max="10231" width="20.125" style="211" customWidth="1"/>
    <col min="10232" max="10232" width="9.625" style="211" customWidth="1"/>
    <col min="10233" max="10233" width="8.625" style="211" customWidth="1"/>
    <col min="10234" max="10234" width="8.875" style="211" customWidth="1"/>
    <col min="10235" max="10237" width="7.625" style="211" customWidth="1"/>
    <col min="10238" max="10238" width="8.125" style="211" customWidth="1"/>
    <col min="10239" max="10239" width="7.625" style="211" customWidth="1"/>
    <col min="10240" max="10240" width="9" style="211" customWidth="1"/>
    <col min="10241" max="10486" width="9" style="211"/>
    <col min="10487" max="10487" width="20.125" style="211" customWidth="1"/>
    <col min="10488" max="10488" width="9.625" style="211" customWidth="1"/>
    <col min="10489" max="10489" width="8.625" style="211" customWidth="1"/>
    <col min="10490" max="10490" width="8.875" style="211" customWidth="1"/>
    <col min="10491" max="10493" width="7.625" style="211" customWidth="1"/>
    <col min="10494" max="10494" width="8.125" style="211" customWidth="1"/>
    <col min="10495" max="10495" width="7.625" style="211" customWidth="1"/>
    <col min="10496" max="10496" width="9" style="211" customWidth="1"/>
    <col min="10497" max="10742" width="9" style="211"/>
    <col min="10743" max="10743" width="20.125" style="211" customWidth="1"/>
    <col min="10744" max="10744" width="9.625" style="211" customWidth="1"/>
    <col min="10745" max="10745" width="8.625" style="211" customWidth="1"/>
    <col min="10746" max="10746" width="8.875" style="211" customWidth="1"/>
    <col min="10747" max="10749" width="7.625" style="211" customWidth="1"/>
    <col min="10750" max="10750" width="8.125" style="211" customWidth="1"/>
    <col min="10751" max="10751" width="7.625" style="211" customWidth="1"/>
    <col min="10752" max="10752" width="9" style="211" customWidth="1"/>
    <col min="10753" max="10998" width="9" style="211"/>
    <col min="10999" max="10999" width="20.125" style="211" customWidth="1"/>
    <col min="11000" max="11000" width="9.625" style="211" customWidth="1"/>
    <col min="11001" max="11001" width="8.625" style="211" customWidth="1"/>
    <col min="11002" max="11002" width="8.875" style="211" customWidth="1"/>
    <col min="11003" max="11005" width="7.625" style="211" customWidth="1"/>
    <col min="11006" max="11006" width="8.125" style="211" customWidth="1"/>
    <col min="11007" max="11007" width="7.625" style="211" customWidth="1"/>
    <col min="11008" max="11008" width="9" style="211" customWidth="1"/>
    <col min="11009" max="11254" width="9" style="211"/>
    <col min="11255" max="11255" width="20.125" style="211" customWidth="1"/>
    <col min="11256" max="11256" width="9.625" style="211" customWidth="1"/>
    <col min="11257" max="11257" width="8.625" style="211" customWidth="1"/>
    <col min="11258" max="11258" width="8.875" style="211" customWidth="1"/>
    <col min="11259" max="11261" width="7.625" style="211" customWidth="1"/>
    <col min="11262" max="11262" width="8.125" style="211" customWidth="1"/>
    <col min="11263" max="11263" width="7.625" style="211" customWidth="1"/>
    <col min="11264" max="11264" width="9" style="211" customWidth="1"/>
    <col min="11265" max="11510" width="9" style="211"/>
    <col min="11511" max="11511" width="20.125" style="211" customWidth="1"/>
    <col min="11512" max="11512" width="9.625" style="211" customWidth="1"/>
    <col min="11513" max="11513" width="8.625" style="211" customWidth="1"/>
    <col min="11514" max="11514" width="8.875" style="211" customWidth="1"/>
    <col min="11515" max="11517" width="7.625" style="211" customWidth="1"/>
    <col min="11518" max="11518" width="8.125" style="211" customWidth="1"/>
    <col min="11519" max="11519" width="7.625" style="211" customWidth="1"/>
    <col min="11520" max="11520" width="9" style="211" customWidth="1"/>
    <col min="11521" max="11766" width="9" style="211"/>
    <col min="11767" max="11767" width="20.125" style="211" customWidth="1"/>
    <col min="11768" max="11768" width="9.625" style="211" customWidth="1"/>
    <col min="11769" max="11769" width="8.625" style="211" customWidth="1"/>
    <col min="11770" max="11770" width="8.875" style="211" customWidth="1"/>
    <col min="11771" max="11773" width="7.625" style="211" customWidth="1"/>
    <col min="11774" max="11774" width="8.125" style="211" customWidth="1"/>
    <col min="11775" max="11775" width="7.625" style="211" customWidth="1"/>
    <col min="11776" max="11776" width="9" style="211" customWidth="1"/>
    <col min="11777" max="12022" width="9" style="211"/>
    <col min="12023" max="12023" width="20.125" style="211" customWidth="1"/>
    <col min="12024" max="12024" width="9.625" style="211" customWidth="1"/>
    <col min="12025" max="12025" width="8.625" style="211" customWidth="1"/>
    <col min="12026" max="12026" width="8.875" style="211" customWidth="1"/>
    <col min="12027" max="12029" width="7.625" style="211" customWidth="1"/>
    <col min="12030" max="12030" width="8.125" style="211" customWidth="1"/>
    <col min="12031" max="12031" width="7.625" style="211" customWidth="1"/>
    <col min="12032" max="12032" width="9" style="211" customWidth="1"/>
    <col min="12033" max="12278" width="9" style="211"/>
    <col min="12279" max="12279" width="20.125" style="211" customWidth="1"/>
    <col min="12280" max="12280" width="9.625" style="211" customWidth="1"/>
    <col min="12281" max="12281" width="8.625" style="211" customWidth="1"/>
    <col min="12282" max="12282" width="8.875" style="211" customWidth="1"/>
    <col min="12283" max="12285" width="7.625" style="211" customWidth="1"/>
    <col min="12286" max="12286" width="8.125" style="211" customWidth="1"/>
    <col min="12287" max="12287" width="7.625" style="211" customWidth="1"/>
    <col min="12288" max="12288" width="9" style="211" customWidth="1"/>
    <col min="12289" max="12534" width="9" style="211"/>
    <col min="12535" max="12535" width="20.125" style="211" customWidth="1"/>
    <col min="12536" max="12536" width="9.625" style="211" customWidth="1"/>
    <col min="12537" max="12537" width="8.625" style="211" customWidth="1"/>
    <col min="12538" max="12538" width="8.875" style="211" customWidth="1"/>
    <col min="12539" max="12541" width="7.625" style="211" customWidth="1"/>
    <col min="12542" max="12542" width="8.125" style="211" customWidth="1"/>
    <col min="12543" max="12543" width="7.625" style="211" customWidth="1"/>
    <col min="12544" max="12544" width="9" style="211" customWidth="1"/>
    <col min="12545" max="12790" width="9" style="211"/>
    <col min="12791" max="12791" width="20.125" style="211" customWidth="1"/>
    <col min="12792" max="12792" width="9.625" style="211" customWidth="1"/>
    <col min="12793" max="12793" width="8.625" style="211" customWidth="1"/>
    <col min="12794" max="12794" width="8.875" style="211" customWidth="1"/>
    <col min="12795" max="12797" width="7.625" style="211" customWidth="1"/>
    <col min="12798" max="12798" width="8.125" style="211" customWidth="1"/>
    <col min="12799" max="12799" width="7.625" style="211" customWidth="1"/>
    <col min="12800" max="12800" width="9" style="211" customWidth="1"/>
    <col min="12801" max="13046" width="9" style="211"/>
    <col min="13047" max="13047" width="20.125" style="211" customWidth="1"/>
    <col min="13048" max="13048" width="9.625" style="211" customWidth="1"/>
    <col min="13049" max="13049" width="8.625" style="211" customWidth="1"/>
    <col min="13050" max="13050" width="8.875" style="211" customWidth="1"/>
    <col min="13051" max="13053" width="7.625" style="211" customWidth="1"/>
    <col min="13054" max="13054" width="8.125" style="211" customWidth="1"/>
    <col min="13055" max="13055" width="7.625" style="211" customWidth="1"/>
    <col min="13056" max="13056" width="9" style="211" customWidth="1"/>
    <col min="13057" max="13302" width="9" style="211"/>
    <col min="13303" max="13303" width="20.125" style="211" customWidth="1"/>
    <col min="13304" max="13304" width="9.625" style="211" customWidth="1"/>
    <col min="13305" max="13305" width="8.625" style="211" customWidth="1"/>
    <col min="13306" max="13306" width="8.875" style="211" customWidth="1"/>
    <col min="13307" max="13309" width="7.625" style="211" customWidth="1"/>
    <col min="13310" max="13310" width="8.125" style="211" customWidth="1"/>
    <col min="13311" max="13311" width="7.625" style="211" customWidth="1"/>
    <col min="13312" max="13312" width="9" style="211" customWidth="1"/>
    <col min="13313" max="13558" width="9" style="211"/>
    <col min="13559" max="13559" width="20.125" style="211" customWidth="1"/>
    <col min="13560" max="13560" width="9.625" style="211" customWidth="1"/>
    <col min="13561" max="13561" width="8.625" style="211" customWidth="1"/>
    <col min="13562" max="13562" width="8.875" style="211" customWidth="1"/>
    <col min="13563" max="13565" width="7.625" style="211" customWidth="1"/>
    <col min="13566" max="13566" width="8.125" style="211" customWidth="1"/>
    <col min="13567" max="13567" width="7.625" style="211" customWidth="1"/>
    <col min="13568" max="13568" width="9" style="211" customWidth="1"/>
    <col min="13569" max="13814" width="9" style="211"/>
    <col min="13815" max="13815" width="20.125" style="211" customWidth="1"/>
    <col min="13816" max="13816" width="9.625" style="211" customWidth="1"/>
    <col min="13817" max="13817" width="8.625" style="211" customWidth="1"/>
    <col min="13818" max="13818" width="8.875" style="211" customWidth="1"/>
    <col min="13819" max="13821" width="7.625" style="211" customWidth="1"/>
    <col min="13822" max="13822" width="8.125" style="211" customWidth="1"/>
    <col min="13823" max="13823" width="7.625" style="211" customWidth="1"/>
    <col min="13824" max="13824" width="9" style="211" customWidth="1"/>
    <col min="13825" max="14070" width="9" style="211"/>
    <col min="14071" max="14071" width="20.125" style="211" customWidth="1"/>
    <col min="14072" max="14072" width="9.625" style="211" customWidth="1"/>
    <col min="14073" max="14073" width="8.625" style="211" customWidth="1"/>
    <col min="14074" max="14074" width="8.875" style="211" customWidth="1"/>
    <col min="14075" max="14077" width="7.625" style="211" customWidth="1"/>
    <col min="14078" max="14078" width="8.125" style="211" customWidth="1"/>
    <col min="14079" max="14079" width="7.625" style="211" customWidth="1"/>
    <col min="14080" max="14080" width="9" style="211" customWidth="1"/>
    <col min="14081" max="14326" width="9" style="211"/>
    <col min="14327" max="14327" width="20.125" style="211" customWidth="1"/>
    <col min="14328" max="14328" width="9.625" style="211" customWidth="1"/>
    <col min="14329" max="14329" width="8.625" style="211" customWidth="1"/>
    <col min="14330" max="14330" width="8.875" style="211" customWidth="1"/>
    <col min="14331" max="14333" width="7.625" style="211" customWidth="1"/>
    <col min="14334" max="14334" width="8.125" style="211" customWidth="1"/>
    <col min="14335" max="14335" width="7.625" style="211" customWidth="1"/>
    <col min="14336" max="14336" width="9" style="211" customWidth="1"/>
    <col min="14337" max="14582" width="9" style="211"/>
    <col min="14583" max="14583" width="20.125" style="211" customWidth="1"/>
    <col min="14584" max="14584" width="9.625" style="211" customWidth="1"/>
    <col min="14585" max="14585" width="8.625" style="211" customWidth="1"/>
    <col min="14586" max="14586" width="8.875" style="211" customWidth="1"/>
    <col min="14587" max="14589" width="7.625" style="211" customWidth="1"/>
    <col min="14590" max="14590" width="8.125" style="211" customWidth="1"/>
    <col min="14591" max="14591" width="7.625" style="211" customWidth="1"/>
    <col min="14592" max="14592" width="9" style="211" customWidth="1"/>
    <col min="14593" max="14838" width="9" style="211"/>
    <col min="14839" max="14839" width="20.125" style="211" customWidth="1"/>
    <col min="14840" max="14840" width="9.625" style="211" customWidth="1"/>
    <col min="14841" max="14841" width="8.625" style="211" customWidth="1"/>
    <col min="14842" max="14842" width="8.875" style="211" customWidth="1"/>
    <col min="14843" max="14845" width="7.625" style="211" customWidth="1"/>
    <col min="14846" max="14846" width="8.125" style="211" customWidth="1"/>
    <col min="14847" max="14847" width="7.625" style="211" customWidth="1"/>
    <col min="14848" max="14848" width="9" style="211" customWidth="1"/>
    <col min="14849" max="15094" width="9" style="211"/>
    <col min="15095" max="15095" width="20.125" style="211" customWidth="1"/>
    <col min="15096" max="15096" width="9.625" style="211" customWidth="1"/>
    <col min="15097" max="15097" width="8.625" style="211" customWidth="1"/>
    <col min="15098" max="15098" width="8.875" style="211" customWidth="1"/>
    <col min="15099" max="15101" width="7.625" style="211" customWidth="1"/>
    <col min="15102" max="15102" width="8.125" style="211" customWidth="1"/>
    <col min="15103" max="15103" width="7.625" style="211" customWidth="1"/>
    <col min="15104" max="15104" width="9" style="211" customWidth="1"/>
    <col min="15105" max="15350" width="9" style="211"/>
    <col min="15351" max="15351" width="20.125" style="211" customWidth="1"/>
    <col min="15352" max="15352" width="9.625" style="211" customWidth="1"/>
    <col min="15353" max="15353" width="8.625" style="211" customWidth="1"/>
    <col min="15354" max="15354" width="8.875" style="211" customWidth="1"/>
    <col min="15355" max="15357" width="7.625" style="211" customWidth="1"/>
    <col min="15358" max="15358" width="8.125" style="211" customWidth="1"/>
    <col min="15359" max="15359" width="7.625" style="211" customWidth="1"/>
    <col min="15360" max="15360" width="9" style="211" customWidth="1"/>
    <col min="15361" max="15606" width="9" style="211"/>
    <col min="15607" max="15607" width="20.125" style="211" customWidth="1"/>
    <col min="15608" max="15608" width="9.625" style="211" customWidth="1"/>
    <col min="15609" max="15609" width="8.625" style="211" customWidth="1"/>
    <col min="15610" max="15610" width="8.875" style="211" customWidth="1"/>
    <col min="15611" max="15613" width="7.625" style="211" customWidth="1"/>
    <col min="15614" max="15614" width="8.125" style="211" customWidth="1"/>
    <col min="15615" max="15615" width="7.625" style="211" customWidth="1"/>
    <col min="15616" max="15616" width="9" style="211" customWidth="1"/>
    <col min="15617" max="15862" width="9" style="211"/>
    <col min="15863" max="15863" width="20.125" style="211" customWidth="1"/>
    <col min="15864" max="15864" width="9.625" style="211" customWidth="1"/>
    <col min="15865" max="15865" width="8.625" style="211" customWidth="1"/>
    <col min="15866" max="15866" width="8.875" style="211" customWidth="1"/>
    <col min="15867" max="15869" width="7.625" style="211" customWidth="1"/>
    <col min="15870" max="15870" width="8.125" style="211" customWidth="1"/>
    <col min="15871" max="15871" width="7.625" style="211" customWidth="1"/>
    <col min="15872" max="15872" width="9" style="211" customWidth="1"/>
    <col min="15873" max="16118" width="9" style="211"/>
    <col min="16119" max="16119" width="20.125" style="211" customWidth="1"/>
    <col min="16120" max="16120" width="9.625" style="211" customWidth="1"/>
    <col min="16121" max="16121" width="8.625" style="211" customWidth="1"/>
    <col min="16122" max="16122" width="8.875" style="211" customWidth="1"/>
    <col min="16123" max="16125" width="7.625" style="211" customWidth="1"/>
    <col min="16126" max="16126" width="8.125" style="211" customWidth="1"/>
    <col min="16127" max="16127" width="7.625" style="211" customWidth="1"/>
    <col min="16128" max="16128" width="9" style="211" customWidth="1"/>
    <col min="16129" max="16384" width="9" style="211"/>
  </cols>
  <sheetData>
    <row r="1" ht="23.1" customHeight="1" spans="1:1">
      <c r="A1" s="212" t="s">
        <v>566</v>
      </c>
    </row>
    <row r="2" ht="32.45" customHeight="1" spans="1:4">
      <c r="A2" s="213" t="s">
        <v>567</v>
      </c>
      <c r="B2" s="213"/>
      <c r="C2" s="213"/>
      <c r="D2" s="213"/>
    </row>
    <row r="3" ht="23.45" customHeight="1" spans="4:4">
      <c r="D3" s="214" t="s">
        <v>60</v>
      </c>
    </row>
    <row r="4" ht="48.6" customHeight="1" spans="1:4">
      <c r="A4" s="215" t="s">
        <v>568</v>
      </c>
      <c r="B4" s="126" t="s">
        <v>62</v>
      </c>
      <c r="C4" s="24" t="s">
        <v>63</v>
      </c>
      <c r="D4" s="24" t="s">
        <v>64</v>
      </c>
    </row>
    <row r="5" ht="24.6" customHeight="1" spans="1:4">
      <c r="A5" s="215" t="s">
        <v>569</v>
      </c>
      <c r="B5" s="129">
        <f>SUM(B6:B20)</f>
        <v>236774</v>
      </c>
      <c r="C5" s="129">
        <f>SUM(C6:C20)</f>
        <v>236862</v>
      </c>
      <c r="D5" s="216">
        <f t="shared" ref="D5:D8" si="0">B5/C5*100</f>
        <v>99.96</v>
      </c>
    </row>
    <row r="6" ht="24.6" customHeight="1" spans="1:11">
      <c r="A6" s="217" t="s">
        <v>570</v>
      </c>
      <c r="B6" s="218">
        <v>99867</v>
      </c>
      <c r="C6" s="218">
        <v>99800</v>
      </c>
      <c r="D6" s="216">
        <f t="shared" si="0"/>
        <v>100.07</v>
      </c>
      <c r="E6" s="219"/>
      <c r="F6" s="220"/>
      <c r="G6" s="220"/>
      <c r="H6" s="220"/>
      <c r="I6" s="220"/>
      <c r="J6" s="220"/>
      <c r="K6" s="220"/>
    </row>
    <row r="7" ht="24.6" customHeight="1" spans="1:11">
      <c r="A7" s="217" t="s">
        <v>571</v>
      </c>
      <c r="B7" s="218">
        <v>30388</v>
      </c>
      <c r="C7" s="218">
        <v>30410</v>
      </c>
      <c r="D7" s="216">
        <f t="shared" si="0"/>
        <v>99.93</v>
      </c>
      <c r="E7" s="219"/>
      <c r="F7" s="220"/>
      <c r="G7" s="220"/>
      <c r="H7" s="220"/>
      <c r="I7" s="220"/>
      <c r="J7" s="220"/>
      <c r="K7" s="220"/>
    </row>
    <row r="8" ht="24.6" customHeight="1" spans="1:11">
      <c r="A8" s="217" t="s">
        <v>572</v>
      </c>
      <c r="B8" s="218">
        <v>12297</v>
      </c>
      <c r="C8" s="218">
        <v>12384</v>
      </c>
      <c r="D8" s="216">
        <f t="shared" si="0"/>
        <v>99.3</v>
      </c>
      <c r="E8" s="219"/>
      <c r="F8" s="220"/>
      <c r="G8" s="220"/>
      <c r="H8" s="220"/>
      <c r="I8" s="220"/>
      <c r="J8" s="220"/>
      <c r="K8" s="220"/>
    </row>
    <row r="9" ht="24.6" customHeight="1" spans="1:11">
      <c r="A9" s="217" t="s">
        <v>573</v>
      </c>
      <c r="B9" s="218"/>
      <c r="C9" s="218"/>
      <c r="D9" s="216"/>
      <c r="E9" s="219"/>
      <c r="F9" s="220"/>
      <c r="G9" s="220"/>
      <c r="H9" s="220"/>
      <c r="I9" s="220"/>
      <c r="J9" s="220"/>
      <c r="K9" s="220"/>
    </row>
    <row r="10" ht="24.6" customHeight="1" spans="1:11">
      <c r="A10" s="217" t="s">
        <v>574</v>
      </c>
      <c r="B10" s="218"/>
      <c r="C10" s="218"/>
      <c r="D10" s="216"/>
      <c r="E10" s="219"/>
      <c r="F10" s="220"/>
      <c r="G10" s="221"/>
      <c r="H10" s="220"/>
      <c r="I10" s="220"/>
      <c r="J10" s="220"/>
      <c r="K10" s="220"/>
    </row>
    <row r="11" ht="24.6" customHeight="1" spans="1:11">
      <c r="A11" s="217" t="s">
        <v>575</v>
      </c>
      <c r="B11" s="218"/>
      <c r="C11" s="218"/>
      <c r="D11" s="216"/>
      <c r="E11" s="219"/>
      <c r="F11" s="220"/>
      <c r="G11" s="220"/>
      <c r="H11" s="220"/>
      <c r="I11" s="220"/>
      <c r="J11" s="220"/>
      <c r="K11" s="220"/>
    </row>
    <row r="12" ht="24.6" customHeight="1" spans="1:11">
      <c r="A12" s="217" t="s">
        <v>576</v>
      </c>
      <c r="B12" s="218">
        <v>23342</v>
      </c>
      <c r="C12" s="218">
        <v>23342</v>
      </c>
      <c r="D12" s="216">
        <f t="shared" ref="D12:D16" si="1">B12/C12*100</f>
        <v>100</v>
      </c>
      <c r="E12" s="219"/>
      <c r="F12" s="220"/>
      <c r="G12" s="220"/>
      <c r="H12" s="220"/>
      <c r="I12" s="220"/>
      <c r="J12" s="220"/>
      <c r="K12" s="220"/>
    </row>
    <row r="13" ht="24.6" customHeight="1" spans="1:11">
      <c r="A13" s="217" t="s">
        <v>577</v>
      </c>
      <c r="B13" s="218"/>
      <c r="C13" s="218"/>
      <c r="D13" s="216"/>
      <c r="E13" s="219"/>
      <c r="F13" s="220"/>
      <c r="G13" s="220"/>
      <c r="H13" s="220"/>
      <c r="I13" s="220"/>
      <c r="J13" s="220"/>
      <c r="K13" s="220"/>
    </row>
    <row r="14" ht="24.6" customHeight="1" spans="1:11">
      <c r="A14" s="217" t="s">
        <v>578</v>
      </c>
      <c r="B14" s="218">
        <v>13022</v>
      </c>
      <c r="C14" s="218">
        <v>13021</v>
      </c>
      <c r="D14" s="216">
        <f t="shared" si="1"/>
        <v>100.01</v>
      </c>
      <c r="E14" s="219"/>
      <c r="F14" s="220"/>
      <c r="G14" s="220"/>
      <c r="H14" s="220"/>
      <c r="I14" s="220"/>
      <c r="J14" s="220"/>
      <c r="K14" s="220"/>
    </row>
    <row r="15" ht="24.6" customHeight="1" spans="1:11">
      <c r="A15" s="217" t="s">
        <v>579</v>
      </c>
      <c r="B15" s="218">
        <v>14581</v>
      </c>
      <c r="C15" s="218">
        <v>14540</v>
      </c>
      <c r="D15" s="216">
        <f t="shared" si="1"/>
        <v>100.28</v>
      </c>
      <c r="E15" s="219"/>
      <c r="F15" s="220"/>
      <c r="G15" s="220"/>
      <c r="H15" s="220"/>
      <c r="I15" s="220"/>
      <c r="J15" s="220"/>
      <c r="K15" s="220"/>
    </row>
    <row r="16" ht="24.6" customHeight="1" spans="1:11">
      <c r="A16" s="217" t="s">
        <v>580</v>
      </c>
      <c r="B16" s="218">
        <v>14642</v>
      </c>
      <c r="C16" s="218">
        <v>14638</v>
      </c>
      <c r="D16" s="216">
        <f t="shared" si="1"/>
        <v>100.03</v>
      </c>
      <c r="E16" s="219"/>
      <c r="F16" s="220"/>
      <c r="G16" s="220"/>
      <c r="H16" s="220"/>
      <c r="I16" s="220"/>
      <c r="J16" s="220"/>
      <c r="K16" s="220"/>
    </row>
    <row r="17" ht="24.6" customHeight="1" spans="1:11">
      <c r="A17" s="217" t="s">
        <v>581</v>
      </c>
      <c r="B17" s="218"/>
      <c r="C17" s="218"/>
      <c r="D17" s="216"/>
      <c r="E17" s="219"/>
      <c r="F17" s="220"/>
      <c r="G17" s="220"/>
      <c r="H17" s="220"/>
      <c r="I17" s="220"/>
      <c r="J17" s="220"/>
      <c r="K17" s="220"/>
    </row>
    <row r="18" ht="24.6" customHeight="1" spans="1:11">
      <c r="A18" s="217" t="s">
        <v>582</v>
      </c>
      <c r="B18" s="218"/>
      <c r="C18" s="218"/>
      <c r="D18" s="216"/>
      <c r="E18" s="219"/>
      <c r="F18" s="220"/>
      <c r="G18" s="220"/>
      <c r="H18" s="220"/>
      <c r="I18" s="220"/>
      <c r="J18" s="220"/>
      <c r="K18" s="220"/>
    </row>
    <row r="19" ht="24.6" customHeight="1" spans="1:11">
      <c r="A19" s="217" t="s">
        <v>583</v>
      </c>
      <c r="B19" s="218">
        <v>3200</v>
      </c>
      <c r="C19" s="218">
        <v>3200</v>
      </c>
      <c r="D19" s="216">
        <f>B19/C19*100</f>
        <v>100</v>
      </c>
      <c r="E19" s="219"/>
      <c r="F19" s="220"/>
      <c r="G19" s="220"/>
      <c r="H19" s="220"/>
      <c r="I19" s="220"/>
      <c r="J19" s="220"/>
      <c r="K19" s="220"/>
    </row>
    <row r="20" ht="24.6" customHeight="1" spans="1:11">
      <c r="A20" s="217" t="s">
        <v>584</v>
      </c>
      <c r="B20" s="218">
        <v>25435</v>
      </c>
      <c r="C20" s="218">
        <v>25527</v>
      </c>
      <c r="D20" s="216">
        <f>B20/C20*100</f>
        <v>99.64</v>
      </c>
      <c r="E20" s="219"/>
      <c r="F20" s="220"/>
      <c r="G20" s="220"/>
      <c r="H20" s="220"/>
      <c r="I20" s="220"/>
      <c r="J20" s="220"/>
      <c r="K20" s="220"/>
    </row>
    <row r="21" ht="45.75" customHeight="1" spans="1:5">
      <c r="A21" s="222"/>
      <c r="B21" s="222"/>
      <c r="C21" s="222"/>
      <c r="D21" s="222"/>
      <c r="E21" s="219"/>
    </row>
    <row r="22" ht="22.15" customHeight="1" spans="5:5">
      <c r="E22" s="219"/>
    </row>
    <row r="23" ht="22.15" customHeight="1" spans="5:5">
      <c r="E23" s="219"/>
    </row>
    <row r="24" ht="22.15" customHeight="1" spans="5:5">
      <c r="E24" s="219"/>
    </row>
    <row r="25" ht="22.15" customHeight="1" spans="5:5">
      <c r="E25" s="219"/>
    </row>
    <row r="26" ht="22.15" customHeight="1" spans="5:5">
      <c r="E26" s="219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topLeftCell="A4" workbookViewId="0">
      <selection activeCell="B16" sqref="B16:B35"/>
    </sheetView>
  </sheetViews>
  <sheetFormatPr defaultColWidth="9" defaultRowHeight="11.25" outlineLevelCol="6"/>
  <cols>
    <col min="1" max="1" width="35.625" style="183" customWidth="1"/>
    <col min="2" max="2" width="16.625" style="183" customWidth="1"/>
    <col min="3" max="3" width="16.25" style="183" customWidth="1"/>
    <col min="4" max="4" width="18.75" style="183" customWidth="1"/>
    <col min="5" max="16384" width="9" style="183"/>
  </cols>
  <sheetData>
    <row r="1" ht="18.6" customHeight="1" spans="1:1">
      <c r="A1" s="184" t="s">
        <v>585</v>
      </c>
    </row>
    <row r="2" ht="21" spans="1:4">
      <c r="A2" s="185" t="s">
        <v>586</v>
      </c>
      <c r="B2" s="185"/>
      <c r="C2" s="185"/>
      <c r="D2" s="185"/>
    </row>
    <row r="3" ht="21" customHeight="1" spans="1:4">
      <c r="A3" s="186"/>
      <c r="D3" s="187" t="s">
        <v>60</v>
      </c>
    </row>
    <row r="4" ht="39" customHeight="1" spans="1:4">
      <c r="A4" s="188" t="s">
        <v>568</v>
      </c>
      <c r="B4" s="126" t="s">
        <v>62</v>
      </c>
      <c r="C4" s="140" t="s">
        <v>63</v>
      </c>
      <c r="D4" s="24" t="s">
        <v>64</v>
      </c>
    </row>
    <row r="5" ht="22.15" customHeight="1" spans="1:4">
      <c r="A5" s="188" t="s">
        <v>587</v>
      </c>
      <c r="B5" s="189">
        <f>B6+B11+B22+B30+B37+B41+B44+B48+B51+B57+B60+B65+B68+B73+B76</f>
        <v>103567</v>
      </c>
      <c r="C5" s="189">
        <f>C6+C11+C22+C30+C37+C41+C44+C48+C51+C57+C60+C65+C68+C73+C76</f>
        <v>103595</v>
      </c>
      <c r="D5" s="190">
        <f t="shared" ref="D5:D21" si="0">B5/C5*100</f>
        <v>99.97</v>
      </c>
    </row>
    <row r="6" s="182" customFormat="1" ht="16.35" customHeight="1" spans="1:4">
      <c r="A6" s="191" t="s">
        <v>570</v>
      </c>
      <c r="B6" s="192">
        <f>SUM(B7:B10)</f>
        <v>99867</v>
      </c>
      <c r="C6" s="192">
        <f>SUM(C7:C10)</f>
        <v>99800</v>
      </c>
      <c r="D6" s="190">
        <f t="shared" si="0"/>
        <v>100.07</v>
      </c>
    </row>
    <row r="7" ht="16.35" customHeight="1" spans="1:4">
      <c r="A7" s="193" t="s">
        <v>588</v>
      </c>
      <c r="B7" s="192">
        <v>63234</v>
      </c>
      <c r="C7" s="192">
        <v>63224</v>
      </c>
      <c r="D7" s="190">
        <f t="shared" si="0"/>
        <v>100.02</v>
      </c>
    </row>
    <row r="8" ht="16.35" customHeight="1" spans="1:4">
      <c r="A8" s="193" t="s">
        <v>589</v>
      </c>
      <c r="B8" s="192">
        <v>15684</v>
      </c>
      <c r="C8" s="192">
        <v>15680</v>
      </c>
      <c r="D8" s="190">
        <f t="shared" si="0"/>
        <v>100.03</v>
      </c>
    </row>
    <row r="9" ht="16.35" customHeight="1" spans="1:4">
      <c r="A9" s="193" t="s">
        <v>590</v>
      </c>
      <c r="B9" s="192">
        <v>7733</v>
      </c>
      <c r="C9" s="192">
        <v>7700</v>
      </c>
      <c r="D9" s="190">
        <f t="shared" si="0"/>
        <v>100.43</v>
      </c>
    </row>
    <row r="10" ht="16.35" customHeight="1" spans="1:7">
      <c r="A10" s="193" t="s">
        <v>591</v>
      </c>
      <c r="B10" s="192">
        <v>13216</v>
      </c>
      <c r="C10" s="192">
        <v>13196</v>
      </c>
      <c r="D10" s="190">
        <f t="shared" si="0"/>
        <v>100.15</v>
      </c>
      <c r="G10" s="194"/>
    </row>
    <row r="11" s="182" customFormat="1" ht="16.35" customHeight="1" spans="1:4">
      <c r="A11" s="191" t="s">
        <v>571</v>
      </c>
      <c r="B11" s="192">
        <f>SUM(B12:B21)</f>
        <v>2052</v>
      </c>
      <c r="C11" s="192">
        <f>SUM(C12:C21)</f>
        <v>2144</v>
      </c>
      <c r="D11" s="190">
        <f t="shared" si="0"/>
        <v>95.71</v>
      </c>
    </row>
    <row r="12" ht="16.35" customHeight="1" spans="1:4">
      <c r="A12" s="193" t="s">
        <v>592</v>
      </c>
      <c r="B12" s="192">
        <v>750</v>
      </c>
      <c r="C12" s="192">
        <v>810</v>
      </c>
      <c r="D12" s="190">
        <f t="shared" si="0"/>
        <v>92.59</v>
      </c>
    </row>
    <row r="13" ht="16.35" customHeight="1" spans="1:4">
      <c r="A13" s="193" t="s">
        <v>593</v>
      </c>
      <c r="B13" s="192">
        <v>14</v>
      </c>
      <c r="C13" s="192">
        <v>19</v>
      </c>
      <c r="D13" s="190">
        <f t="shared" si="0"/>
        <v>73.68</v>
      </c>
    </row>
    <row r="14" ht="16.35" customHeight="1" spans="1:4">
      <c r="A14" s="193" t="s">
        <v>594</v>
      </c>
      <c r="B14" s="192">
        <v>13</v>
      </c>
      <c r="C14" s="192">
        <v>15</v>
      </c>
      <c r="D14" s="190">
        <f t="shared" si="0"/>
        <v>86.67</v>
      </c>
    </row>
    <row r="15" ht="16.35" customHeight="1" spans="1:4">
      <c r="A15" s="193" t="s">
        <v>595</v>
      </c>
      <c r="B15" s="192">
        <v>68</v>
      </c>
      <c r="C15" s="192">
        <v>79</v>
      </c>
      <c r="D15" s="190">
        <f t="shared" si="0"/>
        <v>86.08</v>
      </c>
    </row>
    <row r="16" ht="16.35" customHeight="1" spans="1:4">
      <c r="A16" s="193" t="s">
        <v>596</v>
      </c>
      <c r="B16" s="195">
        <v>33</v>
      </c>
      <c r="C16" s="192">
        <v>30</v>
      </c>
      <c r="D16" s="190">
        <f t="shared" si="0"/>
        <v>110</v>
      </c>
    </row>
    <row r="17" ht="16.35" customHeight="1" spans="1:4">
      <c r="A17" s="196" t="s">
        <v>597</v>
      </c>
      <c r="B17" s="197">
        <v>270</v>
      </c>
      <c r="C17" s="198">
        <v>250</v>
      </c>
      <c r="D17" s="199">
        <f t="shared" si="0"/>
        <v>108</v>
      </c>
    </row>
    <row r="18" ht="16.35" customHeight="1" spans="1:4">
      <c r="A18" s="196" t="s">
        <v>598</v>
      </c>
      <c r="B18" s="197">
        <v>111</v>
      </c>
      <c r="C18" s="198">
        <v>119</v>
      </c>
      <c r="D18" s="199">
        <f t="shared" si="0"/>
        <v>93.28</v>
      </c>
    </row>
    <row r="19" ht="16.35" customHeight="1" spans="1:4">
      <c r="A19" s="196" t="s">
        <v>599</v>
      </c>
      <c r="B19" s="197">
        <v>663</v>
      </c>
      <c r="C19" s="198">
        <v>692</v>
      </c>
      <c r="D19" s="199">
        <f t="shared" si="0"/>
        <v>95.81</v>
      </c>
    </row>
    <row r="20" ht="16.35" customHeight="1" spans="1:4">
      <c r="A20" s="196" t="s">
        <v>600</v>
      </c>
      <c r="B20" s="197">
        <v>18</v>
      </c>
      <c r="C20" s="198">
        <v>18</v>
      </c>
      <c r="D20" s="199">
        <f t="shared" si="0"/>
        <v>100</v>
      </c>
    </row>
    <row r="21" ht="16.35" customHeight="1" spans="1:4">
      <c r="A21" s="196" t="s">
        <v>601</v>
      </c>
      <c r="B21" s="195">
        <v>112</v>
      </c>
      <c r="C21" s="198">
        <v>112</v>
      </c>
      <c r="D21" s="199">
        <f t="shared" si="0"/>
        <v>100</v>
      </c>
    </row>
    <row r="22" s="182" customFormat="1" ht="16.35" customHeight="1" spans="1:4">
      <c r="A22" s="200" t="s">
        <v>572</v>
      </c>
      <c r="B22" s="201"/>
      <c r="C22" s="202"/>
      <c r="D22" s="202"/>
    </row>
    <row r="23" ht="16.35" customHeight="1" spans="1:4">
      <c r="A23" s="196" t="s">
        <v>602</v>
      </c>
      <c r="B23" s="203"/>
      <c r="C23" s="204"/>
      <c r="D23" s="202"/>
    </row>
    <row r="24" ht="16.35" customHeight="1" spans="1:4">
      <c r="A24" s="196" t="s">
        <v>603</v>
      </c>
      <c r="B24" s="203"/>
      <c r="C24" s="204"/>
      <c r="D24" s="202"/>
    </row>
    <row r="25" ht="16.35" customHeight="1" spans="1:4">
      <c r="A25" s="196" t="s">
        <v>604</v>
      </c>
      <c r="B25" s="203"/>
      <c r="C25" s="204"/>
      <c r="D25" s="202"/>
    </row>
    <row r="26" ht="16.35" customHeight="1" spans="1:4">
      <c r="A26" s="196" t="s">
        <v>605</v>
      </c>
      <c r="B26" s="203"/>
      <c r="C26" s="204"/>
      <c r="D26" s="202"/>
    </row>
    <row r="27" ht="16.35" customHeight="1" spans="1:4">
      <c r="A27" s="196" t="s">
        <v>606</v>
      </c>
      <c r="B27" s="203"/>
      <c r="C27" s="204"/>
      <c r="D27" s="202"/>
    </row>
    <row r="28" ht="16.35" customHeight="1" spans="1:4">
      <c r="A28" s="196" t="s">
        <v>607</v>
      </c>
      <c r="B28" s="203"/>
      <c r="C28" s="204"/>
      <c r="D28" s="202"/>
    </row>
    <row r="29" ht="16.35" customHeight="1" spans="1:4">
      <c r="A29" s="196" t="s">
        <v>608</v>
      </c>
      <c r="B29" s="203"/>
      <c r="C29" s="204"/>
      <c r="D29" s="202"/>
    </row>
    <row r="30" s="182" customFormat="1" ht="16.35" customHeight="1" spans="1:4">
      <c r="A30" s="200" t="s">
        <v>573</v>
      </c>
      <c r="B30" s="195">
        <f>B33</f>
        <v>408</v>
      </c>
      <c r="C30" s="198">
        <f>C33</f>
        <v>431</v>
      </c>
      <c r="D30" s="198">
        <f>D33</f>
        <v>94.66</v>
      </c>
    </row>
    <row r="31" ht="16.35" customHeight="1" spans="1:4">
      <c r="A31" s="196" t="s">
        <v>602</v>
      </c>
      <c r="B31" s="203"/>
      <c r="C31" s="204"/>
      <c r="D31" s="202"/>
    </row>
    <row r="32" ht="16.35" customHeight="1" spans="1:4">
      <c r="A32" s="196" t="s">
        <v>603</v>
      </c>
      <c r="B32" s="203"/>
      <c r="C32" s="204"/>
      <c r="D32" s="202"/>
    </row>
    <row r="33" ht="16.35" customHeight="1" spans="1:4">
      <c r="A33" s="196" t="s">
        <v>604</v>
      </c>
      <c r="B33" s="152">
        <v>408</v>
      </c>
      <c r="C33" s="205">
        <v>431</v>
      </c>
      <c r="D33" s="206">
        <f>B33/C33*100</f>
        <v>94.66</v>
      </c>
    </row>
    <row r="34" ht="16.35" customHeight="1" spans="1:4">
      <c r="A34" s="196" t="s">
        <v>606</v>
      </c>
      <c r="B34" s="203"/>
      <c r="C34" s="204"/>
      <c r="D34" s="202"/>
    </row>
    <row r="35" ht="16.35" customHeight="1" spans="1:4">
      <c r="A35" s="193" t="s">
        <v>607</v>
      </c>
      <c r="B35" s="203"/>
      <c r="C35" s="207"/>
      <c r="D35" s="208"/>
    </row>
    <row r="36" ht="16.35" customHeight="1" spans="1:4">
      <c r="A36" s="193" t="s">
        <v>608</v>
      </c>
      <c r="B36" s="207"/>
      <c r="C36" s="207"/>
      <c r="D36" s="208"/>
    </row>
    <row r="37" s="182" customFormat="1" ht="16.35" customHeight="1" spans="1:4">
      <c r="A37" s="191" t="s">
        <v>574</v>
      </c>
      <c r="B37" s="208"/>
      <c r="C37" s="208"/>
      <c r="D37" s="208"/>
    </row>
    <row r="38" ht="16.35" customHeight="1" spans="1:4">
      <c r="A38" s="193" t="s">
        <v>609</v>
      </c>
      <c r="B38" s="207"/>
      <c r="C38" s="207"/>
      <c r="D38" s="208"/>
    </row>
    <row r="39" ht="16.35" customHeight="1" spans="1:4">
      <c r="A39" s="193" t="s">
        <v>610</v>
      </c>
      <c r="B39" s="207"/>
      <c r="C39" s="207"/>
      <c r="D39" s="208"/>
    </row>
    <row r="40" ht="16.35" customHeight="1" spans="1:4">
      <c r="A40" s="193" t="s">
        <v>611</v>
      </c>
      <c r="B40" s="207"/>
      <c r="C40" s="207"/>
      <c r="D40" s="208"/>
    </row>
    <row r="41" s="182" customFormat="1" ht="16.35" customHeight="1" spans="1:4">
      <c r="A41" s="191" t="s">
        <v>575</v>
      </c>
      <c r="B41" s="208"/>
      <c r="C41" s="208"/>
      <c r="D41" s="208"/>
    </row>
    <row r="42" ht="16.35" customHeight="1" spans="1:4">
      <c r="A42" s="193" t="s">
        <v>612</v>
      </c>
      <c r="B42" s="207"/>
      <c r="C42" s="207"/>
      <c r="D42" s="208"/>
    </row>
    <row r="43" ht="16.35" customHeight="1" spans="1:4">
      <c r="A43" s="193" t="s">
        <v>613</v>
      </c>
      <c r="B43" s="207"/>
      <c r="C43" s="207"/>
      <c r="D43" s="208"/>
    </row>
    <row r="44" s="182" customFormat="1" ht="16.35" customHeight="1" spans="1:4">
      <c r="A44" s="191" t="s">
        <v>576</v>
      </c>
      <c r="B44" s="208"/>
      <c r="C44" s="208"/>
      <c r="D44" s="208"/>
    </row>
    <row r="45" ht="16.35" customHeight="1" spans="1:4">
      <c r="A45" s="193" t="s">
        <v>614</v>
      </c>
      <c r="B45" s="207"/>
      <c r="C45" s="207"/>
      <c r="D45" s="208"/>
    </row>
    <row r="46" ht="16.35" customHeight="1" spans="1:4">
      <c r="A46" s="193" t="s">
        <v>615</v>
      </c>
      <c r="B46" s="207"/>
      <c r="C46" s="207"/>
      <c r="D46" s="208"/>
    </row>
    <row r="47" ht="16.35" customHeight="1" spans="1:4">
      <c r="A47" s="193" t="s">
        <v>616</v>
      </c>
      <c r="B47" s="207"/>
      <c r="C47" s="207"/>
      <c r="D47" s="208"/>
    </row>
    <row r="48" s="182" customFormat="1" ht="16.35" customHeight="1" spans="1:4">
      <c r="A48" s="191" t="s">
        <v>577</v>
      </c>
      <c r="B48" s="208"/>
      <c r="C48" s="208"/>
      <c r="D48" s="208"/>
    </row>
    <row r="49" ht="16.35" customHeight="1" spans="1:4">
      <c r="A49" s="193" t="s">
        <v>617</v>
      </c>
      <c r="B49" s="207"/>
      <c r="C49" s="207"/>
      <c r="D49" s="208"/>
    </row>
    <row r="50" ht="16.35" customHeight="1" spans="1:4">
      <c r="A50" s="193" t="s">
        <v>618</v>
      </c>
      <c r="B50" s="207"/>
      <c r="C50" s="207"/>
      <c r="D50" s="208"/>
    </row>
    <row r="51" s="182" customFormat="1" ht="16.35" customHeight="1" spans="1:4">
      <c r="A51" s="191" t="s">
        <v>578</v>
      </c>
      <c r="B51" s="192">
        <f>SUM(B52:B56)</f>
        <v>1240</v>
      </c>
      <c r="C51" s="192">
        <f>SUM(C52:C56)</f>
        <v>1220</v>
      </c>
      <c r="D51" s="190">
        <f t="shared" ref="D51:D53" si="1">B51/C51*100</f>
        <v>101.64</v>
      </c>
    </row>
    <row r="52" ht="16.35" customHeight="1" spans="1:4">
      <c r="A52" s="193" t="s">
        <v>619</v>
      </c>
      <c r="B52" s="192">
        <v>755</v>
      </c>
      <c r="C52" s="192">
        <v>748</v>
      </c>
      <c r="D52" s="190">
        <f t="shared" si="1"/>
        <v>100.94</v>
      </c>
    </row>
    <row r="53" ht="16.35" customHeight="1" spans="1:4">
      <c r="A53" s="193" t="s">
        <v>620</v>
      </c>
      <c r="B53" s="192">
        <v>107</v>
      </c>
      <c r="C53" s="192">
        <v>105</v>
      </c>
      <c r="D53" s="190">
        <f t="shared" si="1"/>
        <v>101.9</v>
      </c>
    </row>
    <row r="54" ht="16.35" customHeight="1" spans="1:4">
      <c r="A54" s="193" t="s">
        <v>621</v>
      </c>
      <c r="B54" s="192"/>
      <c r="C54" s="192"/>
      <c r="D54" s="190"/>
    </row>
    <row r="55" ht="16.35" customHeight="1" spans="1:4">
      <c r="A55" s="193" t="s">
        <v>622</v>
      </c>
      <c r="B55" s="192">
        <v>45</v>
      </c>
      <c r="C55" s="192">
        <v>42</v>
      </c>
      <c r="D55" s="190">
        <f>B55/C55*100</f>
        <v>107.14</v>
      </c>
    </row>
    <row r="56" ht="16.35" customHeight="1" spans="1:4">
      <c r="A56" s="193" t="s">
        <v>623</v>
      </c>
      <c r="B56" s="192">
        <v>333</v>
      </c>
      <c r="C56" s="192">
        <v>325</v>
      </c>
      <c r="D56" s="190">
        <f>B56/C56*100</f>
        <v>102.46</v>
      </c>
    </row>
    <row r="57" s="182" customFormat="1" ht="16.35" customHeight="1" spans="1:4">
      <c r="A57" s="191" t="s">
        <v>579</v>
      </c>
      <c r="B57" s="208"/>
      <c r="C57" s="208"/>
      <c r="D57" s="208"/>
    </row>
    <row r="58" ht="16.35" customHeight="1" spans="1:4">
      <c r="A58" s="193" t="s">
        <v>624</v>
      </c>
      <c r="B58" s="207"/>
      <c r="C58" s="207"/>
      <c r="D58" s="207"/>
    </row>
    <row r="59" ht="16.35" customHeight="1" spans="1:4">
      <c r="A59" s="193" t="s">
        <v>625</v>
      </c>
      <c r="B59" s="207"/>
      <c r="C59" s="207"/>
      <c r="D59" s="207"/>
    </row>
    <row r="60" s="182" customFormat="1" ht="16.35" customHeight="1" spans="1:4">
      <c r="A60" s="191" t="s">
        <v>580</v>
      </c>
      <c r="B60" s="208"/>
      <c r="C60" s="208"/>
      <c r="D60" s="208"/>
    </row>
    <row r="61" ht="16.35" customHeight="1" spans="1:4">
      <c r="A61" s="193" t="s">
        <v>626</v>
      </c>
      <c r="B61" s="207"/>
      <c r="C61" s="207"/>
      <c r="D61" s="207"/>
    </row>
    <row r="62" ht="16.35" customHeight="1" spans="1:4">
      <c r="A62" s="193" t="s">
        <v>627</v>
      </c>
      <c r="B62" s="207"/>
      <c r="C62" s="207"/>
      <c r="D62" s="207"/>
    </row>
    <row r="63" ht="16.35" customHeight="1" spans="1:4">
      <c r="A63" s="193" t="s">
        <v>628</v>
      </c>
      <c r="B63" s="207"/>
      <c r="C63" s="207"/>
      <c r="D63" s="207"/>
    </row>
    <row r="64" ht="16.35" customHeight="1" spans="1:4">
      <c r="A64" s="193" t="s">
        <v>629</v>
      </c>
      <c r="B64" s="207"/>
      <c r="C64" s="207"/>
      <c r="D64" s="207"/>
    </row>
    <row r="65" s="182" customFormat="1" ht="16.35" customHeight="1" spans="1:4">
      <c r="A65" s="191" t="s">
        <v>581</v>
      </c>
      <c r="B65" s="208"/>
      <c r="C65" s="208"/>
      <c r="D65" s="208"/>
    </row>
    <row r="66" ht="16.35" customHeight="1" spans="1:4">
      <c r="A66" s="193" t="s">
        <v>630</v>
      </c>
      <c r="B66" s="207"/>
      <c r="C66" s="207"/>
      <c r="D66" s="207"/>
    </row>
    <row r="67" ht="16.35" customHeight="1" spans="1:4">
      <c r="A67" s="193" t="s">
        <v>631</v>
      </c>
      <c r="B67" s="207"/>
      <c r="C67" s="207"/>
      <c r="D67" s="207"/>
    </row>
    <row r="68" s="182" customFormat="1" ht="16.35" customHeight="1" spans="1:4">
      <c r="A68" s="191" t="s">
        <v>582</v>
      </c>
      <c r="B68" s="208"/>
      <c r="C68" s="208"/>
      <c r="D68" s="208"/>
    </row>
    <row r="69" ht="16.35" customHeight="1" spans="1:4">
      <c r="A69" s="193" t="s">
        <v>632</v>
      </c>
      <c r="B69" s="207"/>
      <c r="C69" s="207"/>
      <c r="D69" s="207"/>
    </row>
    <row r="70" ht="16.35" customHeight="1" spans="1:4">
      <c r="A70" s="193" t="s">
        <v>633</v>
      </c>
      <c r="B70" s="207"/>
      <c r="C70" s="207"/>
      <c r="D70" s="207"/>
    </row>
    <row r="71" ht="16.35" customHeight="1" spans="1:4">
      <c r="A71" s="193" t="s">
        <v>634</v>
      </c>
      <c r="B71" s="207"/>
      <c r="C71" s="207"/>
      <c r="D71" s="207"/>
    </row>
    <row r="72" ht="16.35" customHeight="1" spans="1:4">
      <c r="A72" s="193" t="s">
        <v>635</v>
      </c>
      <c r="B72" s="207"/>
      <c r="C72" s="207"/>
      <c r="D72" s="207"/>
    </row>
    <row r="73" s="182" customFormat="1" ht="16.35" customHeight="1" spans="1:4">
      <c r="A73" s="191" t="s">
        <v>583</v>
      </c>
      <c r="B73" s="208"/>
      <c r="C73" s="208"/>
      <c r="D73" s="208"/>
    </row>
    <row r="74" ht="16.35" customHeight="1" spans="1:4">
      <c r="A74" s="193" t="s">
        <v>636</v>
      </c>
      <c r="B74" s="207"/>
      <c r="C74" s="207"/>
      <c r="D74" s="207"/>
    </row>
    <row r="75" ht="16.35" customHeight="1" spans="1:4">
      <c r="A75" s="193" t="s">
        <v>637</v>
      </c>
      <c r="B75" s="207"/>
      <c r="C75" s="207"/>
      <c r="D75" s="207"/>
    </row>
    <row r="76" s="182" customFormat="1" ht="16.35" customHeight="1" spans="1:4">
      <c r="A76" s="191" t="s">
        <v>584</v>
      </c>
      <c r="B76" s="208"/>
      <c r="C76" s="208"/>
      <c r="D76" s="208"/>
    </row>
    <row r="77" ht="16.35" customHeight="1" spans="1:4">
      <c r="A77" s="193" t="s">
        <v>638</v>
      </c>
      <c r="B77" s="207"/>
      <c r="C77" s="207"/>
      <c r="D77" s="207"/>
    </row>
    <row r="78" ht="16.35" customHeight="1" spans="1:4">
      <c r="A78" s="193" t="s">
        <v>639</v>
      </c>
      <c r="B78" s="207"/>
      <c r="C78" s="207"/>
      <c r="D78" s="207"/>
    </row>
    <row r="79" ht="16.35" customHeight="1" spans="1:4">
      <c r="A79" s="193" t="s">
        <v>640</v>
      </c>
      <c r="B79" s="207"/>
      <c r="C79" s="207"/>
      <c r="D79" s="207"/>
    </row>
    <row r="80" ht="17.45" customHeight="1" spans="1:4">
      <c r="A80" s="193" t="s">
        <v>641</v>
      </c>
      <c r="B80" s="207"/>
      <c r="C80" s="207"/>
      <c r="D80" s="207"/>
    </row>
    <row r="81" ht="24" customHeight="1" spans="1:4">
      <c r="A81" s="209"/>
      <c r="B81" s="210"/>
      <c r="C81" s="210"/>
      <c r="D81" s="21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B64"/>
  <sheetViews>
    <sheetView topLeftCell="A10" workbookViewId="0">
      <selection activeCell="G10" sqref="G10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19" t="s">
        <v>642</v>
      </c>
    </row>
    <row r="2" ht="29.1" customHeight="1" spans="1:2">
      <c r="A2" s="171" t="s">
        <v>643</v>
      </c>
      <c r="B2" s="171"/>
    </row>
    <row r="3" spans="1:2">
      <c r="A3" s="172"/>
      <c r="B3" s="125" t="s">
        <v>644</v>
      </c>
    </row>
    <row r="4" ht="19.7" customHeight="1" spans="1:2">
      <c r="A4" s="173" t="s">
        <v>645</v>
      </c>
      <c r="B4" s="94" t="s">
        <v>646</v>
      </c>
    </row>
    <row r="5" ht="16.7" customHeight="1" spans="1:2">
      <c r="A5" s="174" t="s">
        <v>647</v>
      </c>
      <c r="B5" s="175" t="s">
        <v>648</v>
      </c>
    </row>
    <row r="6" ht="16.7" customHeight="1" spans="1:2">
      <c r="A6" s="176" t="s">
        <v>649</v>
      </c>
      <c r="B6" s="177"/>
    </row>
    <row r="7" ht="16.7" customHeight="1" spans="1:2">
      <c r="A7" s="176" t="s">
        <v>650</v>
      </c>
      <c r="B7" s="177"/>
    </row>
    <row r="8" ht="16.7" customHeight="1" spans="1:2">
      <c r="A8" s="176" t="s">
        <v>651</v>
      </c>
      <c r="B8" s="177"/>
    </row>
    <row r="9" ht="16.7" customHeight="1" spans="1:2">
      <c r="A9" s="174" t="s">
        <v>652</v>
      </c>
      <c r="B9" s="177"/>
    </row>
    <row r="10" ht="16.7" customHeight="1" spans="1:2">
      <c r="A10" s="176" t="s">
        <v>653</v>
      </c>
      <c r="B10" s="177"/>
    </row>
    <row r="11" ht="16.7" customHeight="1" spans="1:2">
      <c r="A11" s="176" t="s">
        <v>654</v>
      </c>
      <c r="B11" s="177"/>
    </row>
    <row r="12" ht="16.7" customHeight="1" spans="1:2">
      <c r="A12" s="176" t="s">
        <v>655</v>
      </c>
      <c r="B12" s="177"/>
    </row>
    <row r="13" ht="16.7" customHeight="1" spans="1:2">
      <c r="A13" s="176" t="s">
        <v>656</v>
      </c>
      <c r="B13" s="177"/>
    </row>
    <row r="14" ht="16.7" customHeight="1" spans="1:2">
      <c r="A14" s="176" t="s">
        <v>657</v>
      </c>
      <c r="B14" s="177"/>
    </row>
    <row r="15" ht="16.7" customHeight="1" spans="1:2">
      <c r="A15" s="176" t="s">
        <v>658</v>
      </c>
      <c r="B15" s="177"/>
    </row>
    <row r="16" ht="16.7" customHeight="1" spans="1:2">
      <c r="A16" s="176" t="s">
        <v>659</v>
      </c>
      <c r="B16" s="177"/>
    </row>
    <row r="17" ht="16.7" customHeight="1" spans="1:2">
      <c r="A17" s="176" t="s">
        <v>660</v>
      </c>
      <c r="B17" s="177"/>
    </row>
    <row r="18" ht="16.7" customHeight="1" spans="1:2">
      <c r="A18" s="176" t="s">
        <v>661</v>
      </c>
      <c r="B18" s="177"/>
    </row>
    <row r="19" ht="16.7" customHeight="1" spans="1:2">
      <c r="A19" s="178" t="s">
        <v>662</v>
      </c>
      <c r="B19" s="177"/>
    </row>
    <row r="20" ht="16.7" customHeight="1" spans="1:2">
      <c r="A20" s="176" t="s">
        <v>663</v>
      </c>
      <c r="B20" s="177"/>
    </row>
    <row r="21" ht="16.7" customHeight="1" spans="1:2">
      <c r="A21" s="176" t="s">
        <v>664</v>
      </c>
      <c r="B21" s="177"/>
    </row>
    <row r="22" ht="16.7" customHeight="1" spans="1:2">
      <c r="A22" s="176" t="s">
        <v>665</v>
      </c>
      <c r="B22" s="177"/>
    </row>
    <row r="23" ht="16.7" customHeight="1" spans="1:2">
      <c r="A23" s="176" t="s">
        <v>666</v>
      </c>
      <c r="B23" s="177"/>
    </row>
    <row r="24" ht="16.7" customHeight="1" spans="1:2">
      <c r="A24" s="176" t="s">
        <v>667</v>
      </c>
      <c r="B24" s="177"/>
    </row>
    <row r="25" ht="16.7" customHeight="1" spans="1:2">
      <c r="A25" s="174" t="s">
        <v>668</v>
      </c>
      <c r="B25" s="177"/>
    </row>
    <row r="26" ht="16.7" customHeight="1" spans="1:2">
      <c r="A26" s="176" t="s">
        <v>669</v>
      </c>
      <c r="B26" s="177"/>
    </row>
    <row r="27" ht="16.7" customHeight="1" spans="1:2">
      <c r="A27" s="176" t="s">
        <v>670</v>
      </c>
      <c r="B27" s="177"/>
    </row>
    <row r="28" ht="16.7" customHeight="1" spans="1:2">
      <c r="A28" s="176" t="s">
        <v>671</v>
      </c>
      <c r="B28" s="177"/>
    </row>
    <row r="29" ht="16.7" customHeight="1" spans="1:2">
      <c r="A29" s="176" t="s">
        <v>670</v>
      </c>
      <c r="B29" s="177"/>
    </row>
    <row r="30" ht="16.7" customHeight="1" spans="1:2">
      <c r="A30" s="176" t="s">
        <v>672</v>
      </c>
      <c r="B30" s="177"/>
    </row>
    <row r="31" ht="16.7" customHeight="1" spans="1:2">
      <c r="A31" s="176" t="s">
        <v>670</v>
      </c>
      <c r="B31" s="177"/>
    </row>
    <row r="32" ht="16.7" customHeight="1" spans="1:2">
      <c r="A32" s="176" t="s">
        <v>673</v>
      </c>
      <c r="B32" s="177"/>
    </row>
    <row r="33" ht="16.7" customHeight="1" spans="1:2">
      <c r="A33" s="176" t="s">
        <v>670</v>
      </c>
      <c r="B33" s="177"/>
    </row>
    <row r="34" ht="16.7" customHeight="1" spans="1:2">
      <c r="A34" s="176" t="s">
        <v>674</v>
      </c>
      <c r="B34" s="177"/>
    </row>
    <row r="35" ht="16.7" customHeight="1" spans="1:2">
      <c r="A35" s="176" t="s">
        <v>670</v>
      </c>
      <c r="B35" s="177"/>
    </row>
    <row r="36" ht="16.7" customHeight="1" spans="1:2">
      <c r="A36" s="176" t="s">
        <v>675</v>
      </c>
      <c r="B36" s="177"/>
    </row>
    <row r="37" ht="16.7" customHeight="1" spans="1:2">
      <c r="A37" s="176" t="s">
        <v>670</v>
      </c>
      <c r="B37" s="177"/>
    </row>
    <row r="38" ht="16.7" customHeight="1" spans="1:2">
      <c r="A38" s="176" t="s">
        <v>676</v>
      </c>
      <c r="B38" s="177"/>
    </row>
    <row r="39" ht="16.7" customHeight="1" spans="1:2">
      <c r="A39" s="176" t="s">
        <v>670</v>
      </c>
      <c r="B39" s="177"/>
    </row>
    <row r="40" ht="16.7" customHeight="1" spans="1:2">
      <c r="A40" s="176" t="s">
        <v>677</v>
      </c>
      <c r="B40" s="177"/>
    </row>
    <row r="41" ht="16.7" customHeight="1" spans="1:2">
      <c r="A41" s="176" t="s">
        <v>670</v>
      </c>
      <c r="B41" s="177"/>
    </row>
    <row r="42" ht="16.7" customHeight="1" spans="1:2">
      <c r="A42" s="176" t="s">
        <v>678</v>
      </c>
      <c r="B42" s="177"/>
    </row>
    <row r="43" ht="16.7" customHeight="1" spans="1:2">
      <c r="A43" s="176" t="s">
        <v>670</v>
      </c>
      <c r="B43" s="177"/>
    </row>
    <row r="44" ht="16.7" customHeight="1" spans="1:2">
      <c r="A44" s="176" t="s">
        <v>679</v>
      </c>
      <c r="B44" s="177"/>
    </row>
    <row r="45" ht="16.7" customHeight="1" spans="1:2">
      <c r="A45" s="176" t="s">
        <v>670</v>
      </c>
      <c r="B45" s="177"/>
    </row>
    <row r="46" ht="16.7" customHeight="1" spans="1:2">
      <c r="A46" s="176" t="s">
        <v>680</v>
      </c>
      <c r="B46" s="177"/>
    </row>
    <row r="47" ht="16.7" customHeight="1" spans="1:2">
      <c r="A47" s="176" t="s">
        <v>670</v>
      </c>
      <c r="B47" s="177"/>
    </row>
    <row r="48" ht="16.7" customHeight="1" spans="1:2">
      <c r="A48" s="176" t="s">
        <v>681</v>
      </c>
      <c r="B48" s="177"/>
    </row>
    <row r="49" ht="16.7" customHeight="1" spans="1:2">
      <c r="A49" s="176" t="s">
        <v>670</v>
      </c>
      <c r="B49" s="177"/>
    </row>
    <row r="50" ht="16.7" customHeight="1" spans="1:2">
      <c r="A50" s="176" t="s">
        <v>682</v>
      </c>
      <c r="B50" s="177"/>
    </row>
    <row r="51" ht="16.7" customHeight="1" spans="1:2">
      <c r="A51" s="176" t="s">
        <v>670</v>
      </c>
      <c r="B51" s="177"/>
    </row>
    <row r="52" ht="16.7" customHeight="1" spans="1:2">
      <c r="A52" s="176" t="s">
        <v>683</v>
      </c>
      <c r="B52" s="177"/>
    </row>
    <row r="53" ht="16.7" customHeight="1" spans="1:2">
      <c r="A53" s="176" t="s">
        <v>670</v>
      </c>
      <c r="B53" s="177"/>
    </row>
    <row r="54" ht="16.7" customHeight="1" spans="1:2">
      <c r="A54" s="176" t="s">
        <v>684</v>
      </c>
      <c r="B54" s="177"/>
    </row>
    <row r="55" ht="16.7" customHeight="1" spans="1:2">
      <c r="A55" s="176" t="s">
        <v>670</v>
      </c>
      <c r="B55" s="177"/>
    </row>
    <row r="56" ht="16.7" customHeight="1" spans="1:2">
      <c r="A56" s="176" t="s">
        <v>685</v>
      </c>
      <c r="B56" s="177"/>
    </row>
    <row r="57" ht="16.7" customHeight="1" spans="1:2">
      <c r="A57" s="176" t="s">
        <v>670</v>
      </c>
      <c r="B57" s="177"/>
    </row>
    <row r="58" ht="16.7" customHeight="1" spans="1:2">
      <c r="A58" s="176" t="s">
        <v>686</v>
      </c>
      <c r="B58" s="177"/>
    </row>
    <row r="59" ht="16.7" customHeight="1" spans="1:2">
      <c r="A59" s="176" t="s">
        <v>670</v>
      </c>
      <c r="B59" s="177"/>
    </row>
    <row r="60" ht="16.7" customHeight="1" spans="1:2">
      <c r="A60" s="176" t="s">
        <v>687</v>
      </c>
      <c r="B60" s="177"/>
    </row>
    <row r="61" ht="16.7" customHeight="1" spans="1:2">
      <c r="A61" s="176" t="s">
        <v>670</v>
      </c>
      <c r="B61" s="177"/>
    </row>
    <row r="62" ht="16.7" customHeight="1" spans="1:2">
      <c r="A62" s="176" t="s">
        <v>688</v>
      </c>
      <c r="B62" s="177"/>
    </row>
    <row r="63" ht="18.75" customHeight="1" spans="1:2">
      <c r="A63" s="179" t="s">
        <v>689</v>
      </c>
      <c r="B63" s="180"/>
    </row>
    <row r="64" ht="53.45" customHeight="1" spans="1:2">
      <c r="A64" s="181" t="s">
        <v>690</v>
      </c>
      <c r="B64" s="181"/>
    </row>
  </sheetData>
  <mergeCells count="3">
    <mergeCell ref="A2:B2"/>
    <mergeCell ref="A64:B64"/>
    <mergeCell ref="B5:B63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XFD17"/>
  <sheetViews>
    <sheetView showZeros="0" workbookViewId="0">
      <selection activeCell="I5" sqref="I5"/>
    </sheetView>
  </sheetViews>
  <sheetFormatPr defaultColWidth="9" defaultRowHeight="14.25"/>
  <cols>
    <col min="1" max="1" width="19.875" style="158" customWidth="1"/>
    <col min="2" max="2" width="17.25" style="158" customWidth="1"/>
    <col min="3" max="3" width="14.125" style="158" customWidth="1"/>
    <col min="4" max="4" width="17.375" style="158" customWidth="1"/>
    <col min="5" max="5" width="15" style="158" customWidth="1"/>
    <col min="6" max="16384" width="9" style="158"/>
  </cols>
  <sheetData>
    <row r="1" spans="1:16384">
      <c r="A1" s="19" t="s">
        <v>691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  <c r="XFB1" s="19"/>
      <c r="XFC1" s="19"/>
      <c r="XFD1" s="19"/>
    </row>
    <row r="2" ht="54.75" customHeight="1" spans="1:5">
      <c r="A2" s="159" t="s">
        <v>692</v>
      </c>
      <c r="B2" s="159"/>
      <c r="C2" s="159"/>
      <c r="D2" s="159"/>
      <c r="E2" s="159"/>
    </row>
    <row r="3" ht="21" customHeight="1" spans="1:5">
      <c r="A3" s="160"/>
      <c r="B3" s="160"/>
      <c r="C3" s="160"/>
      <c r="D3" s="160"/>
      <c r="E3" s="161" t="s">
        <v>60</v>
      </c>
    </row>
    <row r="4" ht="24" customHeight="1" spans="1:5">
      <c r="A4" s="162" t="s">
        <v>693</v>
      </c>
      <c r="B4" s="162" t="s">
        <v>694</v>
      </c>
      <c r="C4" s="162" t="s">
        <v>695</v>
      </c>
      <c r="D4" s="162" t="s">
        <v>696</v>
      </c>
      <c r="E4" s="162" t="s">
        <v>697</v>
      </c>
    </row>
    <row r="5" ht="48" customHeight="1" spans="1:5">
      <c r="A5" s="163" t="s">
        <v>698</v>
      </c>
      <c r="B5" s="164" t="s">
        <v>648</v>
      </c>
      <c r="C5" s="165"/>
      <c r="D5" s="165"/>
      <c r="E5" s="166"/>
    </row>
    <row r="6" ht="24" customHeight="1" spans="1:5">
      <c r="A6" s="163"/>
      <c r="B6" s="163"/>
      <c r="C6" s="167"/>
      <c r="D6" s="167"/>
      <c r="E6" s="167"/>
    </row>
    <row r="7" ht="24" customHeight="1" spans="1:5">
      <c r="A7" s="163"/>
      <c r="B7" s="163"/>
      <c r="C7" s="167"/>
      <c r="D7" s="167"/>
      <c r="E7" s="167"/>
    </row>
    <row r="8" ht="24" customHeight="1" spans="1:5">
      <c r="A8" s="163"/>
      <c r="B8" s="163"/>
      <c r="C8" s="167"/>
      <c r="D8" s="167"/>
      <c r="E8" s="167"/>
    </row>
    <row r="9" ht="24" customHeight="1" spans="1:5">
      <c r="A9" s="163"/>
      <c r="B9" s="163"/>
      <c r="C9" s="167"/>
      <c r="D9" s="167"/>
      <c r="E9" s="167"/>
    </row>
    <row r="10" ht="24" customHeight="1" spans="1:5">
      <c r="A10" s="163"/>
      <c r="B10" s="163"/>
      <c r="C10" s="167"/>
      <c r="D10" s="167"/>
      <c r="E10" s="167"/>
    </row>
    <row r="11" ht="24" customHeight="1" spans="1:5">
      <c r="A11" s="163"/>
      <c r="B11" s="163"/>
      <c r="C11" s="167"/>
      <c r="D11" s="167"/>
      <c r="E11" s="167"/>
    </row>
    <row r="12" ht="24" customHeight="1" spans="1:5">
      <c r="A12" s="163"/>
      <c r="B12" s="163"/>
      <c r="C12" s="167"/>
      <c r="D12" s="167"/>
      <c r="E12" s="167"/>
    </row>
    <row r="13" ht="24" customHeight="1" spans="1:5">
      <c r="A13" s="163"/>
      <c r="B13" s="163"/>
      <c r="C13" s="167"/>
      <c r="D13" s="167"/>
      <c r="E13" s="167"/>
    </row>
    <row r="14" ht="24" customHeight="1" spans="1:5">
      <c r="A14" s="163"/>
      <c r="B14" s="163"/>
      <c r="C14" s="167"/>
      <c r="D14" s="167"/>
      <c r="E14" s="167"/>
    </row>
    <row r="15" ht="24" customHeight="1" spans="1:5">
      <c r="A15" s="163"/>
      <c r="B15" s="163"/>
      <c r="C15" s="167"/>
      <c r="D15" s="167"/>
      <c r="E15" s="167"/>
    </row>
    <row r="16" ht="24" customHeight="1" spans="1:5">
      <c r="A16" s="162" t="s">
        <v>587</v>
      </c>
      <c r="B16" s="162"/>
      <c r="C16" s="168"/>
      <c r="D16" s="168"/>
      <c r="E16" s="168"/>
    </row>
    <row r="17" ht="48.75" customHeight="1" spans="1:5">
      <c r="A17" s="169"/>
      <c r="B17" s="169"/>
      <c r="C17" s="170"/>
      <c r="D17" s="170"/>
      <c r="E17" s="170"/>
    </row>
  </sheetData>
  <mergeCells count="3">
    <mergeCell ref="A2:E2"/>
    <mergeCell ref="B5:E5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2025-08-21T02:09:46Z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